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10" windowWidth="19815" windowHeight="9660" activeTab="1"/>
  </bookViews>
  <sheets>
    <sheet name="Rekapitulace stavby" sheetId="1" r:id="rId1"/>
    <sheet name="KXN02 - Vybavení učebny, ..." sheetId="2" r:id="rId2"/>
    <sheet name="Pokyny pro vyplnění" sheetId="3" r:id="rId3"/>
  </sheets>
  <definedNames>
    <definedName name="_xlnm._FilterDatabase" localSheetId="1" hidden="1">'KXN02 - Vybavení učebny, ...'!$C$86:$L$86</definedName>
    <definedName name="_xlnm.Print_Titles" localSheetId="1">'KXN02 - Vybavení učebny, ...'!$86:$86</definedName>
    <definedName name="_xlnm.Print_Titles" localSheetId="0">'Rekapitulace stavby'!$49:$49</definedName>
    <definedName name="_xlnm.Print_Area" localSheetId="1">'KXN02 - Vybavení učebny, ...'!$C$4:$K$36,'KXN02 - Vybavení učebny, ...'!$C$42:$K$70,'KXN02 - Vybavení učebny, ...'!$C$76:$L$148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BA52" i="1" l="1"/>
  <c r="AZ52" i="1"/>
  <c r="BI148" i="2"/>
  <c r="BH148" i="2"/>
  <c r="BG148" i="2"/>
  <c r="BF148" i="2"/>
  <c r="R148" i="2"/>
  <c r="R147" i="2" s="1"/>
  <c r="J69" i="2" s="1"/>
  <c r="Q148" i="2"/>
  <c r="Q147" i="2" s="1"/>
  <c r="I69" i="2" s="1"/>
  <c r="X148" i="2"/>
  <c r="X147" i="2" s="1"/>
  <c r="V148" i="2"/>
  <c r="V147" i="2" s="1"/>
  <c r="T148" i="2"/>
  <c r="T147" i="2" s="1"/>
  <c r="P148" i="2"/>
  <c r="K148" i="2" s="1"/>
  <c r="BE148" i="2" s="1"/>
  <c r="BI146" i="2"/>
  <c r="BH146" i="2"/>
  <c r="BG146" i="2"/>
  <c r="BF146" i="2"/>
  <c r="R146" i="2"/>
  <c r="Q146" i="2"/>
  <c r="X146" i="2"/>
  <c r="V146" i="2"/>
  <c r="T146" i="2"/>
  <c r="BK146" i="2"/>
  <c r="P146" i="2"/>
  <c r="K146" i="2" s="1"/>
  <c r="BE146" i="2" s="1"/>
  <c r="BI145" i="2"/>
  <c r="BH145" i="2"/>
  <c r="BG145" i="2"/>
  <c r="BF145" i="2"/>
  <c r="R145" i="2"/>
  <c r="Q145" i="2"/>
  <c r="Q144" i="2" s="1"/>
  <c r="X145" i="2"/>
  <c r="X144" i="2" s="1"/>
  <c r="X143" i="2" s="1"/>
  <c r="V145" i="2"/>
  <c r="T145" i="2"/>
  <c r="T144" i="2" s="1"/>
  <c r="T143" i="2" s="1"/>
  <c r="P145" i="2"/>
  <c r="BK145" i="2" s="1"/>
  <c r="BI142" i="2"/>
  <c r="BH142" i="2"/>
  <c r="BG142" i="2"/>
  <c r="BF142" i="2"/>
  <c r="R142" i="2"/>
  <c r="Q142" i="2"/>
  <c r="X142" i="2"/>
  <c r="V142" i="2"/>
  <c r="T142" i="2"/>
  <c r="K142" i="2"/>
  <c r="BE142" i="2" s="1"/>
  <c r="P142" i="2"/>
  <c r="BK142" i="2" s="1"/>
  <c r="BI141" i="2"/>
  <c r="BH141" i="2"/>
  <c r="BG141" i="2"/>
  <c r="BF141" i="2"/>
  <c r="R141" i="2"/>
  <c r="Q141" i="2"/>
  <c r="Q140" i="2" s="1"/>
  <c r="X141" i="2"/>
  <c r="V141" i="2"/>
  <c r="T141" i="2"/>
  <c r="T140" i="2" s="1"/>
  <c r="T139" i="2" s="1"/>
  <c r="P141" i="2"/>
  <c r="BK141" i="2" s="1"/>
  <c r="BI138" i="2"/>
  <c r="BH138" i="2"/>
  <c r="BG138" i="2"/>
  <c r="BF138" i="2"/>
  <c r="R138" i="2"/>
  <c r="Q138" i="2"/>
  <c r="X138" i="2"/>
  <c r="V138" i="2"/>
  <c r="T138" i="2"/>
  <c r="P138" i="2"/>
  <c r="BK138" i="2" s="1"/>
  <c r="BI137" i="2"/>
  <c r="BH137" i="2"/>
  <c r="BG137" i="2"/>
  <c r="BF137" i="2"/>
  <c r="R137" i="2"/>
  <c r="Q137" i="2"/>
  <c r="X137" i="2"/>
  <c r="V137" i="2"/>
  <c r="T137" i="2"/>
  <c r="P137" i="2"/>
  <c r="BK137" i="2" s="1"/>
  <c r="BI136" i="2"/>
  <c r="BH136" i="2"/>
  <c r="BG136" i="2"/>
  <c r="BF136" i="2"/>
  <c r="R136" i="2"/>
  <c r="Q136" i="2"/>
  <c r="X136" i="2"/>
  <c r="V136" i="2"/>
  <c r="T136" i="2"/>
  <c r="P136" i="2"/>
  <c r="BK136" i="2" s="1"/>
  <c r="BI135" i="2"/>
  <c r="BH135" i="2"/>
  <c r="BG135" i="2"/>
  <c r="BF135" i="2"/>
  <c r="R135" i="2"/>
  <c r="Q135" i="2"/>
  <c r="X135" i="2"/>
  <c r="V135" i="2"/>
  <c r="T135" i="2"/>
  <c r="P135" i="2"/>
  <c r="BK135" i="2" s="1"/>
  <c r="BI134" i="2"/>
  <c r="BH134" i="2"/>
  <c r="BG134" i="2"/>
  <c r="BF134" i="2"/>
  <c r="R134" i="2"/>
  <c r="Q134" i="2"/>
  <c r="X134" i="2"/>
  <c r="V134" i="2"/>
  <c r="T134" i="2"/>
  <c r="P134" i="2"/>
  <c r="BK134" i="2" s="1"/>
  <c r="BI132" i="2"/>
  <c r="BH132" i="2"/>
  <c r="BG132" i="2"/>
  <c r="BF132" i="2"/>
  <c r="R132" i="2"/>
  <c r="Q132" i="2"/>
  <c r="X132" i="2"/>
  <c r="V132" i="2"/>
  <c r="T132" i="2"/>
  <c r="P132" i="2"/>
  <c r="BK132" i="2" s="1"/>
  <c r="BI131" i="2"/>
  <c r="BH131" i="2"/>
  <c r="BG131" i="2"/>
  <c r="BF131" i="2"/>
  <c r="R131" i="2"/>
  <c r="Q131" i="2"/>
  <c r="X131" i="2"/>
  <c r="V131" i="2"/>
  <c r="T131" i="2"/>
  <c r="P131" i="2"/>
  <c r="BK131" i="2" s="1"/>
  <c r="BI130" i="2"/>
  <c r="BH130" i="2"/>
  <c r="BG130" i="2"/>
  <c r="BF130" i="2"/>
  <c r="R130" i="2"/>
  <c r="Q130" i="2"/>
  <c r="X130" i="2"/>
  <c r="V130" i="2"/>
  <c r="T130" i="2"/>
  <c r="P130" i="2"/>
  <c r="BK130" i="2" s="1"/>
  <c r="BI129" i="2"/>
  <c r="BH129" i="2"/>
  <c r="BG129" i="2"/>
  <c r="BF129" i="2"/>
  <c r="R129" i="2"/>
  <c r="Q129" i="2"/>
  <c r="X129" i="2"/>
  <c r="V129" i="2"/>
  <c r="T129" i="2"/>
  <c r="P129" i="2"/>
  <c r="BK129" i="2" s="1"/>
  <c r="BI128" i="2"/>
  <c r="BH128" i="2"/>
  <c r="BG128" i="2"/>
  <c r="BF128" i="2"/>
  <c r="R128" i="2"/>
  <c r="Q128" i="2"/>
  <c r="X128" i="2"/>
  <c r="V128" i="2"/>
  <c r="T128" i="2"/>
  <c r="P128" i="2"/>
  <c r="BK128" i="2" s="1"/>
  <c r="BI127" i="2"/>
  <c r="BH127" i="2"/>
  <c r="BG127" i="2"/>
  <c r="BF127" i="2"/>
  <c r="R127" i="2"/>
  <c r="Q127" i="2"/>
  <c r="X127" i="2"/>
  <c r="V127" i="2"/>
  <c r="T127" i="2"/>
  <c r="T126" i="2" s="1"/>
  <c r="P127" i="2"/>
  <c r="BK127" i="2" s="1"/>
  <c r="BI125" i="2"/>
  <c r="BH125" i="2"/>
  <c r="BG125" i="2"/>
  <c r="BF125" i="2"/>
  <c r="R125" i="2"/>
  <c r="Q125" i="2"/>
  <c r="X125" i="2"/>
  <c r="V125" i="2"/>
  <c r="T125" i="2"/>
  <c r="P125" i="2"/>
  <c r="BK125" i="2" s="1"/>
  <c r="BI124" i="2"/>
  <c r="BH124" i="2"/>
  <c r="BG124" i="2"/>
  <c r="BF124" i="2"/>
  <c r="R124" i="2"/>
  <c r="Q124" i="2"/>
  <c r="X124" i="2"/>
  <c r="V124" i="2"/>
  <c r="T124" i="2"/>
  <c r="K124" i="2"/>
  <c r="BE124" i="2" s="1"/>
  <c r="P124" i="2"/>
  <c r="BK124" i="2" s="1"/>
  <c r="BI123" i="2"/>
  <c r="BH123" i="2"/>
  <c r="BG123" i="2"/>
  <c r="BF123" i="2"/>
  <c r="R123" i="2"/>
  <c r="Q123" i="2"/>
  <c r="X123" i="2"/>
  <c r="V123" i="2"/>
  <c r="T123" i="2"/>
  <c r="BK123" i="2"/>
  <c r="P123" i="2"/>
  <c r="K123" i="2" s="1"/>
  <c r="BE123" i="2" s="1"/>
  <c r="BI122" i="2"/>
  <c r="BH122" i="2"/>
  <c r="BG122" i="2"/>
  <c r="BF122" i="2"/>
  <c r="R122" i="2"/>
  <c r="Q122" i="2"/>
  <c r="X122" i="2"/>
  <c r="V122" i="2"/>
  <c r="T122" i="2"/>
  <c r="T121" i="2" s="1"/>
  <c r="P122" i="2"/>
  <c r="BK122" i="2" s="1"/>
  <c r="BI120" i="2"/>
  <c r="BH120" i="2"/>
  <c r="BG120" i="2"/>
  <c r="BF120" i="2"/>
  <c r="R120" i="2"/>
  <c r="Q120" i="2"/>
  <c r="X120" i="2"/>
  <c r="V120" i="2"/>
  <c r="T120" i="2"/>
  <c r="P120" i="2"/>
  <c r="BK120" i="2" s="1"/>
  <c r="BI119" i="2"/>
  <c r="BH119" i="2"/>
  <c r="BG119" i="2"/>
  <c r="BF119" i="2"/>
  <c r="R119" i="2"/>
  <c r="Q119" i="2"/>
  <c r="X119" i="2"/>
  <c r="V119" i="2"/>
  <c r="T119" i="2"/>
  <c r="P119" i="2"/>
  <c r="BK119" i="2" s="1"/>
  <c r="BI118" i="2"/>
  <c r="BH118" i="2"/>
  <c r="BG118" i="2"/>
  <c r="BF118" i="2"/>
  <c r="R118" i="2"/>
  <c r="Q118" i="2"/>
  <c r="X118" i="2"/>
  <c r="V118" i="2"/>
  <c r="V117" i="2" s="1"/>
  <c r="T118" i="2"/>
  <c r="P118" i="2"/>
  <c r="BK118" i="2" s="1"/>
  <c r="BI116" i="2"/>
  <c r="BH116" i="2"/>
  <c r="BG116" i="2"/>
  <c r="BF116" i="2"/>
  <c r="R116" i="2"/>
  <c r="Q116" i="2"/>
  <c r="X116" i="2"/>
  <c r="V116" i="2"/>
  <c r="T116" i="2"/>
  <c r="P116" i="2"/>
  <c r="BK116" i="2" s="1"/>
  <c r="BI115" i="2"/>
  <c r="BH115" i="2"/>
  <c r="BG115" i="2"/>
  <c r="BF115" i="2"/>
  <c r="R115" i="2"/>
  <c r="Q115" i="2"/>
  <c r="X115" i="2"/>
  <c r="V115" i="2"/>
  <c r="T115" i="2"/>
  <c r="P115" i="2"/>
  <c r="BK115" i="2" s="1"/>
  <c r="BI114" i="2"/>
  <c r="BH114" i="2"/>
  <c r="BG114" i="2"/>
  <c r="BF114" i="2"/>
  <c r="R114" i="2"/>
  <c r="Q114" i="2"/>
  <c r="X114" i="2"/>
  <c r="V114" i="2"/>
  <c r="T114" i="2"/>
  <c r="P114" i="2"/>
  <c r="BK114" i="2" s="1"/>
  <c r="BI113" i="2"/>
  <c r="BH113" i="2"/>
  <c r="BG113" i="2"/>
  <c r="BF113" i="2"/>
  <c r="R113" i="2"/>
  <c r="Q113" i="2"/>
  <c r="X113" i="2"/>
  <c r="V113" i="2"/>
  <c r="T113" i="2"/>
  <c r="P113" i="2"/>
  <c r="BK113" i="2" s="1"/>
  <c r="BI112" i="2"/>
  <c r="BH112" i="2"/>
  <c r="BG112" i="2"/>
  <c r="BF112" i="2"/>
  <c r="R112" i="2"/>
  <c r="Q112" i="2"/>
  <c r="X112" i="2"/>
  <c r="V112" i="2"/>
  <c r="T112" i="2"/>
  <c r="P112" i="2"/>
  <c r="BK112" i="2" s="1"/>
  <c r="BI111" i="2"/>
  <c r="BH111" i="2"/>
  <c r="BG111" i="2"/>
  <c r="BF111" i="2"/>
  <c r="R111" i="2"/>
  <c r="Q111" i="2"/>
  <c r="X111" i="2"/>
  <c r="V111" i="2"/>
  <c r="T111" i="2"/>
  <c r="BK111" i="2"/>
  <c r="P111" i="2"/>
  <c r="K111" i="2" s="1"/>
  <c r="BE111" i="2" s="1"/>
  <c r="BI110" i="2"/>
  <c r="BH110" i="2"/>
  <c r="BG110" i="2"/>
  <c r="BF110" i="2"/>
  <c r="R110" i="2"/>
  <c r="Q110" i="2"/>
  <c r="X110" i="2"/>
  <c r="V110" i="2"/>
  <c r="T110" i="2"/>
  <c r="P110" i="2"/>
  <c r="BK110" i="2" s="1"/>
  <c r="BI109" i="2"/>
  <c r="BH109" i="2"/>
  <c r="BG109" i="2"/>
  <c r="BF109" i="2"/>
  <c r="R109" i="2"/>
  <c r="Q109" i="2"/>
  <c r="X109" i="2"/>
  <c r="V109" i="2"/>
  <c r="T109" i="2"/>
  <c r="P109" i="2"/>
  <c r="BK109" i="2" s="1"/>
  <c r="BI108" i="2"/>
  <c r="BH108" i="2"/>
  <c r="BG108" i="2"/>
  <c r="BF108" i="2"/>
  <c r="R108" i="2"/>
  <c r="Q108" i="2"/>
  <c r="X108" i="2"/>
  <c r="V108" i="2"/>
  <c r="T108" i="2"/>
  <c r="P108" i="2"/>
  <c r="K108" i="2" s="1"/>
  <c r="BE108" i="2" s="1"/>
  <c r="BI107" i="2"/>
  <c r="BH107" i="2"/>
  <c r="BG107" i="2"/>
  <c r="BF107" i="2"/>
  <c r="R107" i="2"/>
  <c r="Q107" i="2"/>
  <c r="X107" i="2"/>
  <c r="V107" i="2"/>
  <c r="T107" i="2"/>
  <c r="P107" i="2"/>
  <c r="BK107" i="2" s="1"/>
  <c r="BI105" i="2"/>
  <c r="BH105" i="2"/>
  <c r="BG105" i="2"/>
  <c r="BF105" i="2"/>
  <c r="R105" i="2"/>
  <c r="R104" i="2" s="1"/>
  <c r="J60" i="2" s="1"/>
  <c r="Q105" i="2"/>
  <c r="Q104" i="2" s="1"/>
  <c r="I60" i="2" s="1"/>
  <c r="X105" i="2"/>
  <c r="X104" i="2" s="1"/>
  <c r="V105" i="2"/>
  <c r="V104" i="2" s="1"/>
  <c r="T105" i="2"/>
  <c r="T104" i="2" s="1"/>
  <c r="BK105" i="2"/>
  <c r="BK104" i="2" s="1"/>
  <c r="K104" i="2" s="1"/>
  <c r="K60" i="2" s="1"/>
  <c r="P105" i="2"/>
  <c r="K105" i="2" s="1"/>
  <c r="BE105" i="2" s="1"/>
  <c r="BI103" i="2"/>
  <c r="BH103" i="2"/>
  <c r="BG103" i="2"/>
  <c r="BF103" i="2"/>
  <c r="R103" i="2"/>
  <c r="R102" i="2" s="1"/>
  <c r="J59" i="2" s="1"/>
  <c r="Q103" i="2"/>
  <c r="Q102" i="2" s="1"/>
  <c r="I59" i="2" s="1"/>
  <c r="X103" i="2"/>
  <c r="X102" i="2" s="1"/>
  <c r="V103" i="2"/>
  <c r="V102" i="2" s="1"/>
  <c r="T103" i="2"/>
  <c r="T102" i="2" s="1"/>
  <c r="P103" i="2"/>
  <c r="K103" i="2" s="1"/>
  <c r="BE103" i="2" s="1"/>
  <c r="BI101" i="2"/>
  <c r="BH101" i="2"/>
  <c r="BG101" i="2"/>
  <c r="BF101" i="2"/>
  <c r="R101" i="2"/>
  <c r="Q101" i="2"/>
  <c r="X101" i="2"/>
  <c r="V101" i="2"/>
  <c r="T101" i="2"/>
  <c r="P101" i="2"/>
  <c r="K101" i="2" s="1"/>
  <c r="BE101" i="2" s="1"/>
  <c r="BI100" i="2"/>
  <c r="BH100" i="2"/>
  <c r="BG100" i="2"/>
  <c r="BF100" i="2"/>
  <c r="R100" i="2"/>
  <c r="R99" i="2" s="1"/>
  <c r="J58" i="2" s="1"/>
  <c r="Q100" i="2"/>
  <c r="X100" i="2"/>
  <c r="V100" i="2"/>
  <c r="V99" i="2" s="1"/>
  <c r="T100" i="2"/>
  <c r="T99" i="2" s="1"/>
  <c r="P100" i="2"/>
  <c r="BK100" i="2" s="1"/>
  <c r="BI98" i="2"/>
  <c r="BH98" i="2"/>
  <c r="BG98" i="2"/>
  <c r="BF98" i="2"/>
  <c r="R98" i="2"/>
  <c r="Q98" i="2"/>
  <c r="X98" i="2"/>
  <c r="V98" i="2"/>
  <c r="T98" i="2"/>
  <c r="P98" i="2"/>
  <c r="BK98" i="2" s="1"/>
  <c r="BI97" i="2"/>
  <c r="BH97" i="2"/>
  <c r="BG97" i="2"/>
  <c r="BF97" i="2"/>
  <c r="R97" i="2"/>
  <c r="Q97" i="2"/>
  <c r="X97" i="2"/>
  <c r="X96" i="2" s="1"/>
  <c r="V97" i="2"/>
  <c r="T97" i="2"/>
  <c r="P97" i="2"/>
  <c r="BK97" i="2" s="1"/>
  <c r="BK96" i="2" s="1"/>
  <c r="BI94" i="2"/>
  <c r="BH94" i="2"/>
  <c r="BG94" i="2"/>
  <c r="BF94" i="2"/>
  <c r="R94" i="2"/>
  <c r="Q94" i="2"/>
  <c r="X94" i="2"/>
  <c r="V94" i="2"/>
  <c r="T94" i="2"/>
  <c r="P94" i="2"/>
  <c r="BK94" i="2" s="1"/>
  <c r="BI93" i="2"/>
  <c r="BH93" i="2"/>
  <c r="BG93" i="2"/>
  <c r="BF93" i="2"/>
  <c r="R93" i="2"/>
  <c r="Q93" i="2"/>
  <c r="X93" i="2"/>
  <c r="V93" i="2"/>
  <c r="T93" i="2"/>
  <c r="P93" i="2"/>
  <c r="BK93" i="2" s="1"/>
  <c r="BI92" i="2"/>
  <c r="BH92" i="2"/>
  <c r="BG92" i="2"/>
  <c r="BF92" i="2"/>
  <c r="R92" i="2"/>
  <c r="Q92" i="2"/>
  <c r="X92" i="2"/>
  <c r="V92" i="2"/>
  <c r="T92" i="2"/>
  <c r="P92" i="2"/>
  <c r="K92" i="2" s="1"/>
  <c r="BE92" i="2" s="1"/>
  <c r="BI91" i="2"/>
  <c r="BH91" i="2"/>
  <c r="BG91" i="2"/>
  <c r="BF91" i="2"/>
  <c r="R91" i="2"/>
  <c r="Q91" i="2"/>
  <c r="X91" i="2"/>
  <c r="V91" i="2"/>
  <c r="T91" i="2"/>
  <c r="P91" i="2"/>
  <c r="BK91" i="2" s="1"/>
  <c r="BI90" i="2"/>
  <c r="BH90" i="2"/>
  <c r="BG90" i="2"/>
  <c r="BF90" i="2"/>
  <c r="R90" i="2"/>
  <c r="Q90" i="2"/>
  <c r="X90" i="2"/>
  <c r="V90" i="2"/>
  <c r="T90" i="2"/>
  <c r="P90" i="2"/>
  <c r="BK90" i="2" s="1"/>
  <c r="BI89" i="2"/>
  <c r="BH89" i="2"/>
  <c r="BG89" i="2"/>
  <c r="BF89" i="2"/>
  <c r="R89" i="2"/>
  <c r="Q89" i="2"/>
  <c r="X89" i="2"/>
  <c r="V89" i="2"/>
  <c r="V88" i="2" s="1"/>
  <c r="T89" i="2"/>
  <c r="P89" i="2"/>
  <c r="BK89" i="2" s="1"/>
  <c r="J81" i="2"/>
  <c r="F81" i="2"/>
  <c r="E79" i="2"/>
  <c r="F47" i="2"/>
  <c r="E45" i="2"/>
  <c r="J19" i="2"/>
  <c r="E19" i="2"/>
  <c r="J83" i="2" s="1"/>
  <c r="J18" i="2"/>
  <c r="J16" i="2"/>
  <c r="E16" i="2"/>
  <c r="F84" i="2" s="1"/>
  <c r="J15" i="2"/>
  <c r="J13" i="2"/>
  <c r="E13" i="2"/>
  <c r="F83" i="2" s="1"/>
  <c r="J12" i="2"/>
  <c r="J10" i="2"/>
  <c r="J47" i="2" s="1"/>
  <c r="AU51" i="1"/>
  <c r="L47" i="1"/>
  <c r="AM46" i="1"/>
  <c r="L46" i="1"/>
  <c r="AM44" i="1"/>
  <c r="L44" i="1"/>
  <c r="L42" i="1"/>
  <c r="L41" i="1"/>
  <c r="K130" i="2" l="1"/>
  <c r="BE130" i="2" s="1"/>
  <c r="R144" i="2"/>
  <c r="R143" i="2" s="1"/>
  <c r="J67" i="2" s="1"/>
  <c r="K131" i="2"/>
  <c r="BE131" i="2" s="1"/>
  <c r="K129" i="2"/>
  <c r="BE129" i="2" s="1"/>
  <c r="K127" i="2"/>
  <c r="BE127" i="2" s="1"/>
  <c r="K125" i="2"/>
  <c r="BE125" i="2" s="1"/>
  <c r="BK117" i="2"/>
  <c r="K117" i="2" s="1"/>
  <c r="K62" i="2" s="1"/>
  <c r="K113" i="2"/>
  <c r="BE113" i="2" s="1"/>
  <c r="K112" i="2"/>
  <c r="BE112" i="2" s="1"/>
  <c r="K109" i="2"/>
  <c r="BE109" i="2" s="1"/>
  <c r="BK108" i="2"/>
  <c r="BK106" i="2" s="1"/>
  <c r="K106" i="2" s="1"/>
  <c r="K61" i="2" s="1"/>
  <c r="K107" i="2"/>
  <c r="BE107" i="2" s="1"/>
  <c r="BK103" i="2"/>
  <c r="BK102" i="2" s="1"/>
  <c r="K102" i="2" s="1"/>
  <c r="K59" i="2" s="1"/>
  <c r="BK101" i="2"/>
  <c r="BK99" i="2"/>
  <c r="K99" i="2" s="1"/>
  <c r="K58" i="2" s="1"/>
  <c r="R96" i="2"/>
  <c r="R95" i="2" s="1"/>
  <c r="J56" i="2" s="1"/>
  <c r="Q96" i="2"/>
  <c r="Q95" i="2" s="1"/>
  <c r="I56" i="2" s="1"/>
  <c r="K97" i="2"/>
  <c r="BE97" i="2" s="1"/>
  <c r="BK92" i="2"/>
  <c r="K91" i="2"/>
  <c r="BE91" i="2" s="1"/>
  <c r="K89" i="2"/>
  <c r="BE89" i="2" s="1"/>
  <c r="F31" i="2"/>
  <c r="BC52" i="1" s="1"/>
  <c r="BC51" i="1" s="1"/>
  <c r="AY51" i="1" s="1"/>
  <c r="AK27" i="1" s="1"/>
  <c r="K93" i="2"/>
  <c r="BE93" i="2" s="1"/>
  <c r="BK88" i="2"/>
  <c r="K88" i="2" s="1"/>
  <c r="K55" i="2" s="1"/>
  <c r="F32" i="2"/>
  <c r="BD52" i="1" s="1"/>
  <c r="BD51" i="1" s="1"/>
  <c r="AZ51" i="1" s="1"/>
  <c r="T106" i="2"/>
  <c r="K115" i="2"/>
  <c r="BE115" i="2" s="1"/>
  <c r="K118" i="2"/>
  <c r="BE118" i="2" s="1"/>
  <c r="BK121" i="2"/>
  <c r="K121" i="2" s="1"/>
  <c r="K63" i="2" s="1"/>
  <c r="V126" i="2"/>
  <c r="K134" i="2"/>
  <c r="BE134" i="2" s="1"/>
  <c r="K136" i="2"/>
  <c r="BE136" i="2" s="1"/>
  <c r="BK140" i="2"/>
  <c r="BK139" i="2" s="1"/>
  <c r="K139" i="2" s="1"/>
  <c r="K65" i="2" s="1"/>
  <c r="V144" i="2"/>
  <c r="V143" i="2" s="1"/>
  <c r="F33" i="2"/>
  <c r="BE52" i="1" s="1"/>
  <c r="BE51" i="1" s="1"/>
  <c r="BA51" i="1" s="1"/>
  <c r="V106" i="2"/>
  <c r="X126" i="2"/>
  <c r="T88" i="2"/>
  <c r="T87" i="2" s="1"/>
  <c r="AW52" i="1" s="1"/>
  <c r="AW51" i="1" s="1"/>
  <c r="F34" i="2"/>
  <c r="BF52" i="1" s="1"/>
  <c r="BF51" i="1" s="1"/>
  <c r="W30" i="1" s="1"/>
  <c r="X99" i="2"/>
  <c r="X106" i="2"/>
  <c r="T117" i="2"/>
  <c r="V121" i="2"/>
  <c r="Q126" i="2"/>
  <c r="I64" i="2" s="1"/>
  <c r="V140" i="2"/>
  <c r="V139" i="2" s="1"/>
  <c r="Q106" i="2"/>
  <c r="I61" i="2" s="1"/>
  <c r="X121" i="2"/>
  <c r="R126" i="2"/>
  <c r="J64" i="2" s="1"/>
  <c r="X140" i="2"/>
  <c r="X139" i="2" s="1"/>
  <c r="Q99" i="2"/>
  <c r="I58" i="2" s="1"/>
  <c r="X88" i="2"/>
  <c r="T96" i="2"/>
  <c r="T95" i="2" s="1"/>
  <c r="R106" i="2"/>
  <c r="J61" i="2" s="1"/>
  <c r="K116" i="2"/>
  <c r="BE116" i="2" s="1"/>
  <c r="X117" i="2"/>
  <c r="K119" i="2"/>
  <c r="BE119" i="2" s="1"/>
  <c r="Q121" i="2"/>
  <c r="I63" i="2" s="1"/>
  <c r="K135" i="2"/>
  <c r="BE135" i="2" s="1"/>
  <c r="BK148" i="2"/>
  <c r="BK147" i="2" s="1"/>
  <c r="K147" i="2" s="1"/>
  <c r="K69" i="2" s="1"/>
  <c r="Q88" i="2"/>
  <c r="V96" i="2"/>
  <c r="V95" i="2" s="1"/>
  <c r="V87" i="2" s="1"/>
  <c r="Q117" i="2"/>
  <c r="I62" i="2" s="1"/>
  <c r="R121" i="2"/>
  <c r="J63" i="2" s="1"/>
  <c r="K138" i="2"/>
  <c r="BE138" i="2" s="1"/>
  <c r="R140" i="2"/>
  <c r="J66" i="2" s="1"/>
  <c r="R88" i="2"/>
  <c r="X95" i="2"/>
  <c r="R117" i="2"/>
  <c r="J62" i="2" s="1"/>
  <c r="BK144" i="2"/>
  <c r="K144" i="2" s="1"/>
  <c r="K68" i="2" s="1"/>
  <c r="J55" i="2"/>
  <c r="I57" i="2"/>
  <c r="K96" i="2"/>
  <c r="K57" i="2" s="1"/>
  <c r="Q143" i="2"/>
  <c r="I67" i="2" s="1"/>
  <c r="I68" i="2"/>
  <c r="BK126" i="2"/>
  <c r="K126" i="2" s="1"/>
  <c r="K64" i="2" s="1"/>
  <c r="Q139" i="2"/>
  <c r="I65" i="2" s="1"/>
  <c r="I66" i="2"/>
  <c r="J49" i="2"/>
  <c r="F49" i="2"/>
  <c r="K90" i="2"/>
  <c r="BE90" i="2" s="1"/>
  <c r="K94" i="2"/>
  <c r="BE94" i="2" s="1"/>
  <c r="K98" i="2"/>
  <c r="BE98" i="2" s="1"/>
  <c r="K100" i="2"/>
  <c r="BE100" i="2" s="1"/>
  <c r="K110" i="2"/>
  <c r="BE110" i="2" s="1"/>
  <c r="K114" i="2"/>
  <c r="BE114" i="2" s="1"/>
  <c r="K120" i="2"/>
  <c r="BE120" i="2" s="1"/>
  <c r="K122" i="2"/>
  <c r="BE122" i="2" s="1"/>
  <c r="K128" i="2"/>
  <c r="BE128" i="2" s="1"/>
  <c r="K132" i="2"/>
  <c r="BE132" i="2" s="1"/>
  <c r="K137" i="2"/>
  <c r="BE137" i="2" s="1"/>
  <c r="K141" i="2"/>
  <c r="BE141" i="2" s="1"/>
  <c r="K145" i="2"/>
  <c r="BE145" i="2" s="1"/>
  <c r="K31" i="2"/>
  <c r="AY52" i="1" s="1"/>
  <c r="F50" i="2"/>
  <c r="J68" i="2" l="1"/>
  <c r="K140" i="2"/>
  <c r="K66" i="2" s="1"/>
  <c r="R139" i="2"/>
  <c r="J65" i="2" s="1"/>
  <c r="BK95" i="2"/>
  <c r="K95" i="2" s="1"/>
  <c r="K56" i="2" s="1"/>
  <c r="J57" i="2"/>
  <c r="Q87" i="2"/>
  <c r="I54" i="2" s="1"/>
  <c r="K25" i="2" s="1"/>
  <c r="AS52" i="1" s="1"/>
  <c r="AS51" i="1" s="1"/>
  <c r="I55" i="2"/>
  <c r="W27" i="1"/>
  <c r="W29" i="1"/>
  <c r="W28" i="1"/>
  <c r="X87" i="2"/>
  <c r="BK143" i="2"/>
  <c r="K143" i="2" s="1"/>
  <c r="K67" i="2" s="1"/>
  <c r="F30" i="2"/>
  <c r="BB52" i="1" s="1"/>
  <c r="BB51" i="1" s="1"/>
  <c r="AX51" i="1" s="1"/>
  <c r="K30" i="2"/>
  <c r="AX52" i="1" s="1"/>
  <c r="AV52" i="1" s="1"/>
  <c r="BK87" i="2"/>
  <c r="K87" i="2" s="1"/>
  <c r="R87" i="2"/>
  <c r="J54" i="2" s="1"/>
  <c r="K26" i="2" s="1"/>
  <c r="AT52" i="1" s="1"/>
  <c r="AT51" i="1" s="1"/>
  <c r="W26" i="1" l="1"/>
  <c r="K54" i="2"/>
  <c r="K27" i="2"/>
  <c r="AK26" i="1"/>
  <c r="AV51" i="1"/>
  <c r="AG52" i="1" l="1"/>
  <c r="K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<sst xmlns="http://schemas.openxmlformats.org/spreadsheetml/2006/main" count="1505" uniqueCount="534">
  <si>
    <t>Export VZ</t>
  </si>
  <si>
    <t>List obsahuje:</t>
  </si>
  <si>
    <t>3.0</t>
  </si>
  <si>
    <t/>
  </si>
  <si>
    <t>False</t>
  </si>
  <si>
    <t>True</t>
  </si>
  <si>
    <t>{bc5c9fdc-70a9-4e75-a885-daed00d26638}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</si>
  <si>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</si>
  <si>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</si>
  <si>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</si>
  <si>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</si>
  <si>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</si>
  <si>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</si>
  <si>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</si>
  <si>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</si>
  <si>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KXN02</t>
  </si>
  <si>
    <t>Stavba:</t>
  </si>
  <si>
    <t>0,1</t>
  </si>
  <si>
    <t>KSO:</t>
  </si>
  <si>
    <t>CC-CZ:</t>
  </si>
  <si>
    <t>1</t>
  </si>
  <si>
    <t>Místo:</t>
  </si>
  <si>
    <t>Mozartova 449, Pardubice</t>
  </si>
  <si>
    <t>Datum:</t>
  </si>
  <si>
    <t>25. 1. 2017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</si>
  <si>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</si>
  <si>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</si>
  <si>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</si>
  <si>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</si>
  <si>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</si>
  <si>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</si>
  <si>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</si>
  <si>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</si>
  <si>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</si>
  <si>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</si>
  <si>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</si>
  <si>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</si>
  <si>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</si>
  <si>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</si>
  <si>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</si>
  <si>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</si>
  <si>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</si>
  <si>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</si>
  <si>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</si>
  <si>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</si>
  <si>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</si>
  <si>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</si>
  <si>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</si>
  <si>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</si>
  <si>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</si>
  <si>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</si>
  <si>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</si>
  <si>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</si>
  <si>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</si>
  <si>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</si>
  <si>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</si>
  <si>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</si>
  <si>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</si>
  <si>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</si>
  <si>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</si>
  <si>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</si>
  <si>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</si>
  <si>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</si>
  <si>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</si>
  <si>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</si>
  <si>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</si>
  <si>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</si>
  <si>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</si>
  <si>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</si>
  <si>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</si>
  <si>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</si>
  <si>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</si>
  <si>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</si>
  <si>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</si>
  <si>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</si>
  <si>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</si>
  <si>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</si>
  <si>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</si>
  <si>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</si>
  <si>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</si>
  <si>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</si>
  <si>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</si>
  <si>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</si>
  <si>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</si>
  <si>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</si>
  <si>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</si>
  <si>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</si>
  <si>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D2 - Slaboproud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</si>
  <si>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</si>
  <si>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</si>
  <si>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</si>
  <si>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740 - Elektromontáže - zkoušky a revize</t>
  </si>
  <si>
    <t>743 - Elektromontáže - hrubá montáž</t>
  </si>
  <si>
    <t>744 - Elektromontáže - rozvody vodičů měděných</t>
  </si>
  <si>
    <t>746 - Elektromontáže - soubory pro vodiče</t>
  </si>
  <si>
    <t>747 - Elektromontáže - kompletace rozvodů</t>
  </si>
  <si>
    <t>748 - Elektromontáže - osvětlovací zařízení a svítidla</t>
  </si>
  <si>
    <t>PSV - Práce a dodávky PSV</t>
  </si>
  <si>
    <t xml:space="preserve">    742 - Elektromontáže - rozvodný systém</t>
  </si>
  <si>
    <t>M - Práce a dodávky M</t>
  </si>
  <si>
    <t xml:space="preserve">    58-M - Revize vyhrazených technických zařízení</t>
  </si>
  <si>
    <t>HZS - Hodinové zúčtovací sazby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</si>
  <si>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</si>
  <si>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</si>
  <si>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</si>
  <si>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</si>
  <si>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</si>
  <si>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</si>
  <si>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</si>
  <si>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</si>
  <si>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</si>
  <si>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</si>
  <si>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</si>
  <si>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</si>
  <si>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</si>
  <si>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</si>
  <si>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</si>
  <si>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</si>
  <si>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</si>
  <si>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</si>
  <si>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D2</t>
  </si>
  <si>
    <t>Slaboproud</t>
  </si>
  <si>
    <t>ROZPOCET</t>
  </si>
  <si>
    <t>31</t>
  </si>
  <si>
    <t>K</t>
  </si>
  <si>
    <t>40</t>
  </si>
  <si>
    <t>19" RACK jednodílný 9U</t>
  </si>
  <si>
    <t>ks</t>
  </si>
  <si>
    <t>4</t>
  </si>
  <si>
    <t>363838685</t>
  </si>
  <si>
    <t>32</t>
  </si>
  <si>
    <t>41</t>
  </si>
  <si>
    <t>Patch panel osazený, 24x RJ45, přímý, CAT6, UTP, černý, 1U</t>
  </si>
  <si>
    <t>1781586069</t>
  </si>
  <si>
    <t>33</t>
  </si>
  <si>
    <t>42</t>
  </si>
  <si>
    <t>Switch 48port 10/100 Mb/s+2x1GB combo</t>
  </si>
  <si>
    <t>-289988934</t>
  </si>
  <si>
    <t>34</t>
  </si>
  <si>
    <t>43</t>
  </si>
  <si>
    <t>Patch kabel CAT6, UTP, 0.5m, žlutý</t>
  </si>
  <si>
    <t>-380070058</t>
  </si>
  <si>
    <t>Pol31</t>
  </si>
  <si>
    <t>Kabel UTP Cat6E LSZH bezhalogenový</t>
  </si>
  <si>
    <t>m</t>
  </si>
  <si>
    <t>-1483392999</t>
  </si>
  <si>
    <t>Pol39</t>
  </si>
  <si>
    <t xml:space="preserve">Datová zásuvka dvojnásobná,keyston,  maska, kryt, rám. </t>
  </si>
  <si>
    <t>625499166</t>
  </si>
  <si>
    <t>HSV</t>
  </si>
  <si>
    <t>Práce a dodávky HSV</t>
  </si>
  <si>
    <t>6</t>
  </si>
  <si>
    <t>Úpravy povrchů, podlahy a osazování výplní</t>
  </si>
  <si>
    <t>3</t>
  </si>
  <si>
    <t>612325111</t>
  </si>
  <si>
    <t>Vápenocementová hladká omítka rýh ve stěnách šířky do 150 mm</t>
  </si>
  <si>
    <t>m2</t>
  </si>
  <si>
    <t>CS ÚRS 2016 02</t>
  </si>
  <si>
    <t>-366239725</t>
  </si>
  <si>
    <t>44</t>
  </si>
  <si>
    <t>632451441</t>
  </si>
  <si>
    <t>Doplnění cementového potěru hlazeného pl do 1 m2 tl do 40 mm</t>
  </si>
  <si>
    <t>-919607074</t>
  </si>
  <si>
    <t>9</t>
  </si>
  <si>
    <t>Ostatní konstrukce a práce, bourání</t>
  </si>
  <si>
    <t>49</t>
  </si>
  <si>
    <t>974031123</t>
  </si>
  <si>
    <t>Vysekání rýh ve zdivu cihelném hl do 30 mm š do 100 mm</t>
  </si>
  <si>
    <t>-1862492986</t>
  </si>
  <si>
    <t>974042534</t>
  </si>
  <si>
    <t>Vysekání rýh v dlažbě betonové nebo jiné monolitické hl do 50 mm š do 150 mm</t>
  </si>
  <si>
    <t>-1463864224</t>
  </si>
  <si>
    <t>740</t>
  </si>
  <si>
    <t>Elektromontáže - zkoušky a revize</t>
  </si>
  <si>
    <t>62</t>
  </si>
  <si>
    <t>740991200</t>
  </si>
  <si>
    <t>Revize elektrického rozvodu a zařízení do 500 000,- Kč</t>
  </si>
  <si>
    <t>kus</t>
  </si>
  <si>
    <t>16</t>
  </si>
  <si>
    <t>1765357629</t>
  </si>
  <si>
    <t>743</t>
  </si>
  <si>
    <t>Elektromontáže - hrubá montáž</t>
  </si>
  <si>
    <t>5</t>
  </si>
  <si>
    <t>743411111</t>
  </si>
  <si>
    <t xml:space="preserve">Montáž krabice zapuštěná plastová kruhová </t>
  </si>
  <si>
    <t>CS ÚRS 2015 02</t>
  </si>
  <si>
    <t>1083165162</t>
  </si>
  <si>
    <t>744</t>
  </si>
  <si>
    <t>Elektromontáže - rozvody vodičů měděných</t>
  </si>
  <si>
    <t>744411110</t>
  </si>
  <si>
    <t>Montáž kabel Cu sk.1 do 1 kV do 0,10 kg pod omítku stěn</t>
  </si>
  <si>
    <t>-447408860</t>
  </si>
  <si>
    <t>7</t>
  </si>
  <si>
    <t>744411220</t>
  </si>
  <si>
    <t>Montáž kabel Cu sk.2 do 1 kV do 0,20 kg pod omítku stěn</t>
  </si>
  <si>
    <t>-120687913</t>
  </si>
  <si>
    <t>8</t>
  </si>
  <si>
    <t>744411230</t>
  </si>
  <si>
    <t>Montáž kabel Cu sk.2 do 1 kV do 0,40 kg pod omítku stěn</t>
  </si>
  <si>
    <t>1760630515</t>
  </si>
  <si>
    <t>M</t>
  </si>
  <si>
    <t>341111700</t>
  </si>
  <si>
    <t>Kabel CHKE-R 750V 2x1,5</t>
  </si>
  <si>
    <t>128</t>
  </si>
  <si>
    <t>-1035529726</t>
  </si>
  <si>
    <t>341111701</t>
  </si>
  <si>
    <t>Kabel CHKE-R 750V 3x1,5</t>
  </si>
  <si>
    <t>863110862</t>
  </si>
  <si>
    <t>11</t>
  </si>
  <si>
    <t>341111702</t>
  </si>
  <si>
    <t>Kabel CHKE-R 750V 3x2,5</t>
  </si>
  <si>
    <t>1367991778</t>
  </si>
  <si>
    <t>37</t>
  </si>
  <si>
    <t>341408260</t>
  </si>
  <si>
    <t>vodič silový s Cu jádrem CY H07 V-U 6 mm2</t>
  </si>
  <si>
    <t>-1138197738</t>
  </si>
  <si>
    <t>38</t>
  </si>
  <si>
    <t>341408271</t>
  </si>
  <si>
    <t>vodič silový s Cu jádrem CY H07 V-U 16 mm2 z/ž</t>
  </si>
  <si>
    <t>134235760</t>
  </si>
  <si>
    <t>53</t>
  </si>
  <si>
    <t>345710630</t>
  </si>
  <si>
    <t>trubka elektroinstalační ohebná  z PVC (ČSN) 2323</t>
  </si>
  <si>
    <t>1326724535</t>
  </si>
  <si>
    <t>61</t>
  </si>
  <si>
    <t>345710610</t>
  </si>
  <si>
    <t>trubka elektroinstalační ohebná LPFLEX z PVC (ČSN) 2313</t>
  </si>
  <si>
    <t>42146892</t>
  </si>
  <si>
    <t>746</t>
  </si>
  <si>
    <t>Elektromontáže - soubory pro vodiče</t>
  </si>
  <si>
    <t>13</t>
  </si>
  <si>
    <t>746211110</t>
  </si>
  <si>
    <t>Ukončení vodič izolovaný do 2,5mm2 v rozváděči nebo na přístroji</t>
  </si>
  <si>
    <t>-1119224870</t>
  </si>
  <si>
    <t>35</t>
  </si>
  <si>
    <t>746211130</t>
  </si>
  <si>
    <t>Ukončení vodič izolovaný do 6 mm2 v rozváděči nebo na přístroji</t>
  </si>
  <si>
    <t>-865500708</t>
  </si>
  <si>
    <t>36</t>
  </si>
  <si>
    <t>746211150</t>
  </si>
  <si>
    <t>Ukončení vodič izolovaný do 16 mm2 v rozváděči nebo na přístroji</t>
  </si>
  <si>
    <t>1400619099</t>
  </si>
  <si>
    <t>747</t>
  </si>
  <si>
    <t>Elektromontáže - kompletace rozvodů</t>
  </si>
  <si>
    <t>39</t>
  </si>
  <si>
    <t>747111111</t>
  </si>
  <si>
    <t>Montáž vypínač nástěnný 1-jednopólový prostředí obyčejné nebo vlhké</t>
  </si>
  <si>
    <t>1998078906</t>
  </si>
  <si>
    <t>747161010</t>
  </si>
  <si>
    <t>Montáž zásuvka (polo)zapuštěná bezšroubové připojení 2P+PE se zapojením vodičů</t>
  </si>
  <si>
    <t>130049417</t>
  </si>
  <si>
    <t>17</t>
  </si>
  <si>
    <t>747161020</t>
  </si>
  <si>
    <t>Montáž zásuvka (polo)zapuštěná bezšroubové připojení 2P+PE dvojí zapojení - průběžná</t>
  </si>
  <si>
    <t>-112801371</t>
  </si>
  <si>
    <t>18</t>
  </si>
  <si>
    <t>747251152</t>
  </si>
  <si>
    <t>Montáž svodiče přepětí nn 3.stupeň jednopólových dvoudílných s modulem do krabic</t>
  </si>
  <si>
    <t>849656710</t>
  </si>
  <si>
    <t>748</t>
  </si>
  <si>
    <t>Elektromontáže - osvětlovací zařízení a svítidla</t>
  </si>
  <si>
    <t>60</t>
  </si>
  <si>
    <t>345355120</t>
  </si>
  <si>
    <t>spínač jednopólový 10A bílý  IP20</t>
  </si>
  <si>
    <t>497201519</t>
  </si>
  <si>
    <t>345551000</t>
  </si>
  <si>
    <t>zásuvka 1násobná 16A bílá</t>
  </si>
  <si>
    <t>1795201486</t>
  </si>
  <si>
    <t>22</t>
  </si>
  <si>
    <t>345551300</t>
  </si>
  <si>
    <t>svodič přepětí 3.stupně 2.polový do instalační krabice 3kA 255V</t>
  </si>
  <si>
    <t>655580423</t>
  </si>
  <si>
    <t>23</t>
  </si>
  <si>
    <t>345715210</t>
  </si>
  <si>
    <t xml:space="preserve">krabice univerzální </t>
  </si>
  <si>
    <t>-111462121</t>
  </si>
  <si>
    <t>24</t>
  </si>
  <si>
    <t>345715110</t>
  </si>
  <si>
    <t>krabice přístrojová instalační</t>
  </si>
  <si>
    <t>473401005</t>
  </si>
  <si>
    <t>47</t>
  </si>
  <si>
    <t>357131313</t>
  </si>
  <si>
    <t>rozvodnice R</t>
  </si>
  <si>
    <t>-1822525419</t>
  </si>
  <si>
    <t>VV</t>
  </si>
  <si>
    <t>0,5*4 'Přepočtené koeficientem množství</t>
  </si>
  <si>
    <t>63</t>
  </si>
  <si>
    <t>348144113</t>
  </si>
  <si>
    <t>A svítidlo Přisazené LED svítidlo, matná mřížka 39W  IP20  595x595x50</t>
  </si>
  <si>
    <t>-572767622</t>
  </si>
  <si>
    <t>64</t>
  </si>
  <si>
    <t>348144114</t>
  </si>
  <si>
    <t>B svítidlo Přisazené LED svítidlo, asymetrické 58W  IP20  1599 x 255 x 75mm</t>
  </si>
  <si>
    <t>671242874</t>
  </si>
  <si>
    <t>50</t>
  </si>
  <si>
    <t>748123115</t>
  </si>
  <si>
    <t>Montáž svítidlo LED bytové přisazené nástěnné bez čidla</t>
  </si>
  <si>
    <t>615679816</t>
  </si>
  <si>
    <t>65</t>
  </si>
  <si>
    <t>748992200</t>
  </si>
  <si>
    <t>Měření izolačního stavu svítidel</t>
  </si>
  <si>
    <t>soubor</t>
  </si>
  <si>
    <t>504446658</t>
  </si>
  <si>
    <t>66</t>
  </si>
  <si>
    <t>748992300</t>
  </si>
  <si>
    <t>Měření intenzity osvětlení</t>
  </si>
  <si>
    <t>-1588729186</t>
  </si>
  <si>
    <t>PSV</t>
  </si>
  <si>
    <t>Práce a dodávky PSV</t>
  </si>
  <si>
    <t>742</t>
  </si>
  <si>
    <t>Elektromontáže - rozvodný systém</t>
  </si>
  <si>
    <t>45</t>
  </si>
  <si>
    <t>742111100</t>
  </si>
  <si>
    <t>Montáž rozvodnice oceloplechová nebo plastová běžná do 20 kg</t>
  </si>
  <si>
    <t>-455293150</t>
  </si>
  <si>
    <t>46</t>
  </si>
  <si>
    <t>742991110</t>
  </si>
  <si>
    <t>Kontrola rozváděč nn silový hmotnosti do 200 kg</t>
  </si>
  <si>
    <t>-2010846874</t>
  </si>
  <si>
    <t>Práce a dodávky M</t>
  </si>
  <si>
    <t>58-M</t>
  </si>
  <si>
    <t>Revize vyhrazených technických zařízení</t>
  </si>
  <si>
    <t>27</t>
  </si>
  <si>
    <t>580103003</t>
  </si>
  <si>
    <t>Kontrola stavu elektrického okruhu přes 10 vývodů v prostoru bezpečném</t>
  </si>
  <si>
    <t>okruh</t>
  </si>
  <si>
    <t>2141930601</t>
  </si>
  <si>
    <t>29</t>
  </si>
  <si>
    <t>580106009</t>
  </si>
  <si>
    <t>Měření impedance ochranné smyčky na rozvodném zařízení, spotřebičích nebo přístrojích</t>
  </si>
  <si>
    <t>měření</t>
  </si>
  <si>
    <t>607542484</t>
  </si>
  <si>
    <t>HZS</t>
  </si>
  <si>
    <t>Hodinové zúčtovací sazby</t>
  </si>
  <si>
    <t>30</t>
  </si>
  <si>
    <t>HZS2221</t>
  </si>
  <si>
    <t>Hodinová zúčtovací sazba elektrikář  DEMONTÁŽ STÁVAJÍCÍ ELEKTROINSTALACE</t>
  </si>
  <si>
    <t>hod</t>
  </si>
  <si>
    <t>512</t>
  </si>
  <si>
    <t>-1349381468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</si>
  <si>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</si>
  <si>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</si>
  <si>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</si>
  <si>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</si>
  <si>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</si>
  <si>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</si>
  <si>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</si>
  <si>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</si>
  <si>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</si>
  <si>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</si>
  <si>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</si>
  <si>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</si>
  <si>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</si>
  <si>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</si>
  <si>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</si>
  <si>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</si>
  <si>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</si>
  <si>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</si>
  <si>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</si>
  <si>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</si>
  <si>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</si>
  <si>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</si>
  <si>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</si>
  <si>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</si>
  <si>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</si>
  <si>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</si>
  <si>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</si>
  <si>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</si>
  <si>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</si>
  <si>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</si>
  <si>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</si>
  <si>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</si>
  <si>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</si>
  <si>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</si>
  <si>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</si>
  <si>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</si>
  <si>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</si>
  <si>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</si>
  <si>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</si>
  <si>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</si>
  <si>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</si>
  <si>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</si>
  <si>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</si>
  <si>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</si>
  <si>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</si>
  <si>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</si>
  <si>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</si>
  <si>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</si>
  <si>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</si>
  <si>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</si>
  <si>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</si>
  <si>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</si>
  <si>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</si>
  <si>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</si>
  <si>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</si>
  <si>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</si>
  <si>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</si>
  <si>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</si>
  <si>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</si>
  <si>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</si>
  <si>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</si>
  <si>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</si>
  <si>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</si>
  <si>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</si>
  <si>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</si>
  <si>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</si>
  <si>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</si>
  <si>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</si>
  <si>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</si>
  <si>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</si>
  <si>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</si>
  <si>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</si>
  <si>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</si>
  <si>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</si>
  <si>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</si>
  <si>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</si>
  <si>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</si>
  <si>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</si>
  <si>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</si>
  <si>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</si>
  <si>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</si>
  <si>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</si>
  <si>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</si>
  <si>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</si>
  <si>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</si>
  <si>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</si>
  <si>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</si>
  <si>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</si>
  <si>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</si>
  <si>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</si>
  <si>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</si>
  <si>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</si>
  <si>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</si>
  <si>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</si>
  <si>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</si>
  <si>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</si>
  <si>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</si>
  <si>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</si>
  <si>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</si>
  <si>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</si>
  <si>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</si>
  <si>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</si>
  <si>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</si>
  <si>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</si>
  <si>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</si>
  <si>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</si>
  <si>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</si>
  <si>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</si>
  <si>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</si>
  <si>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</si>
  <si>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</si>
  <si>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</si>
  <si>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</si>
  <si>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</si>
  <si>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</si>
  <si>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</si>
  <si>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</si>
  <si>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</si>
  <si>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</si>
  <si>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</si>
  <si>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</si>
  <si>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</si>
  <si>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</si>
  <si>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</si>
  <si>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</si>
  <si>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</si>
  <si>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</si>
  <si>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</si>
  <si>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</si>
  <si>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</si>
  <si>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</si>
  <si>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</si>
  <si>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</si>
  <si>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</si>
  <si>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</si>
  <si>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</si>
  <si>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</si>
  <si>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</si>
  <si>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</si>
  <si>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</si>
  <si>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</si>
  <si>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</si>
  <si>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</si>
  <si>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</si>
  <si>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</si>
  <si>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</si>
  <si>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</si>
  <si>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</si>
  <si>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</si>
  <si>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</si>
  <si>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</si>
  <si>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</si>
  <si>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</si>
  <si>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</si>
  <si>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</si>
  <si>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</si>
  <si>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</si>
  <si>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</si>
  <si>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</si>
  <si>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</si>
  <si>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</si>
  <si>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</si>
  <si>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</si>
  <si>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</si>
  <si>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</si>
  <si>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</si>
  <si>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</si>
  <si>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</si>
  <si>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</si>
  <si>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</si>
  <si>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</si>
  <si>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</si>
  <si>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</si>
  <si>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</si>
  <si>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</si>
  <si>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</si>
  <si>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</si>
  <si>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</si>
  <si>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</si>
  <si>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</si>
  <si>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</si>
  <si>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</si>
  <si>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</si>
  <si>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</si>
  <si>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</si>
  <si>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</si>
  <si>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</si>
  <si>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</si>
  <si>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</si>
  <si>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</si>
  <si>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vlastní</t>
  </si>
  <si>
    <t>Gymnazium , Pardubice, Mozartova - interaktivní učebny matematiky</t>
  </si>
  <si>
    <t>Elektroinstalace - učebny</t>
  </si>
  <si>
    <t>CS ÚRS 2015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</si>
</sst>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 applyAlignment="0">
      <alignment vertical="top" wrapText="1"/>
      <protection locked="0"/>
    </xf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1" fillId="0" borderId="0" xfId="0" applyFont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7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" fontId="22" fillId="0" borderId="22" xfId="0" applyNumberFormat="1" applyFont="1" applyBorder="1" applyAlignment="1">
      <alignment vertical="center"/>
    </xf>
    <xf numFmtId="4" fontId="22" fillId="0" borderId="23" xfId="0" applyNumberFormat="1" applyFont="1" applyBorder="1" applyAlignment="1">
      <alignment vertical="center"/>
    </xf>
    <xf numFmtId="166" fontId="22" fillId="0" borderId="23" xfId="0" applyNumberFormat="1" applyFont="1" applyBorder="1" applyAlignment="1">
      <alignment vertical="center"/>
    </xf>
    <xf numFmtId="4" fontId="22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5" xfId="0" applyFont="1" applyFill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4" fontId="24" fillId="0" borderId="15" xfId="0" applyNumberFormat="1" applyFont="1" applyBorder="1" applyAlignment="1"/>
    <xf numFmtId="166" fontId="24" fillId="0" borderId="15" xfId="0" applyNumberFormat="1" applyFont="1" applyBorder="1" applyAlignment="1"/>
    <xf numFmtId="166" fontId="24" fillId="0" borderId="16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7" fillId="0" borderId="17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26" fillId="0" borderId="27" xfId="0" applyFont="1" applyBorder="1" applyAlignment="1" applyProtection="1">
      <alignment horizontal="center" vertical="center"/>
      <protection locked="0"/>
    </xf>
    <xf numFmtId="49" fontId="26" fillId="0" borderId="27" xfId="0" applyNumberFormat="1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left" vertical="center" wrapText="1"/>
      <protection locked="0"/>
    </xf>
    <xf numFmtId="0" fontId="26" fillId="0" borderId="27" xfId="0" applyFont="1" applyBorder="1" applyAlignment="1" applyProtection="1">
      <alignment horizontal="center" vertical="center" wrapText="1"/>
      <protection locked="0"/>
    </xf>
    <xf numFmtId="167" fontId="26" fillId="0" borderId="27" xfId="0" applyNumberFormat="1" applyFont="1" applyBorder="1" applyAlignment="1" applyProtection="1">
      <alignment vertical="center"/>
      <protection locked="0"/>
    </xf>
    <xf numFmtId="4" fontId="26" fillId="0" borderId="27" xfId="0" applyNumberFormat="1" applyFont="1" applyBorder="1" applyAlignment="1" applyProtection="1">
      <alignment vertical="center"/>
      <protection locked="0"/>
    </xf>
    <xf numFmtId="0" fontId="26" fillId="0" borderId="4" xfId="0" applyFont="1" applyBorder="1" applyAlignment="1">
      <alignment vertical="center"/>
    </xf>
    <xf numFmtId="0" fontId="26" fillId="0" borderId="27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4" fontId="1" fillId="0" borderId="23" xfId="0" applyNumberFormat="1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28" fillId="2" borderId="0" xfId="1" applyFill="1" applyAlignment="1" applyProtection="1"/>
    <xf numFmtId="0" fontId="29" fillId="0" borderId="0" xfId="1" applyFont="1" applyAlignment="1" applyProtection="1">
      <alignment horizontal="center" vertical="center"/>
    </xf>
    <xf numFmtId="0" fontId="32" fillId="2" borderId="0" xfId="1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vertical="center"/>
    </xf>
    <xf numFmtId="0" fontId="30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33" fillId="0" borderId="0" xfId="2" applyAlignment="1">
      <alignment vertical="top"/>
      <protection locked="0"/>
    </xf>
    <xf numFmtId="0" fontId="34" fillId="0" borderId="28" xfId="2" applyFont="1" applyBorder="1" applyAlignment="1">
      <alignment vertical="center" wrapText="1"/>
      <protection locked="0"/>
    </xf>
    <xf numFmtId="0" fontId="34" fillId="0" borderId="29" xfId="2" applyFont="1" applyBorder="1" applyAlignment="1">
      <alignment vertical="center" wrapText="1"/>
      <protection locked="0"/>
    </xf>
    <xf numFmtId="0" fontId="34" fillId="0" borderId="30" xfId="2" applyFont="1" applyBorder="1" applyAlignment="1">
      <alignment vertical="center" wrapText="1"/>
      <protection locked="0"/>
    </xf>
    <xf numFmtId="0" fontId="34" fillId="0" borderId="31" xfId="2" applyFont="1" applyBorder="1" applyAlignment="1">
      <alignment horizontal="center" vertical="center" wrapText="1"/>
      <protection locked="0"/>
    </xf>
    <xf numFmtId="0" fontId="34" fillId="0" borderId="32" xfId="2" applyFont="1" applyBorder="1" applyAlignment="1">
      <alignment horizontal="center" vertical="center" wrapText="1"/>
      <protection locked="0"/>
    </xf>
    <xf numFmtId="0" fontId="33" fillId="0" borderId="0" xfId="2" applyAlignment="1">
      <alignment horizontal="center" vertical="center"/>
      <protection locked="0"/>
    </xf>
    <xf numFmtId="0" fontId="34" fillId="0" borderId="31" xfId="2" applyFont="1" applyBorder="1" applyAlignment="1">
      <alignment vertical="center" wrapText="1"/>
      <protection locked="0"/>
    </xf>
    <xf numFmtId="0" fontId="34" fillId="0" borderId="32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37" fillId="0" borderId="31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49" fontId="37" fillId="0" borderId="0" xfId="2" applyNumberFormat="1" applyFont="1" applyBorder="1" applyAlignment="1">
      <alignment vertical="center" wrapText="1"/>
      <protection locked="0"/>
    </xf>
    <xf numFmtId="0" fontId="34" fillId="0" borderId="34" xfId="2" applyFont="1" applyBorder="1" applyAlignment="1">
      <alignment vertical="center" wrapText="1"/>
      <protection locked="0"/>
    </xf>
    <xf numFmtId="0" fontId="40" fillId="0" borderId="33" xfId="2" applyFont="1" applyBorder="1" applyAlignment="1">
      <alignment vertical="center" wrapText="1"/>
      <protection locked="0"/>
    </xf>
    <xf numFmtId="0" fontId="34" fillId="0" borderId="35" xfId="2" applyFont="1" applyBorder="1" applyAlignment="1">
      <alignment vertical="center" wrapText="1"/>
      <protection locked="0"/>
    </xf>
    <xf numFmtId="0" fontId="34" fillId="0" borderId="0" xfId="2" applyFont="1" applyBorder="1" applyAlignment="1">
      <alignment vertical="top"/>
      <protection locked="0"/>
    </xf>
    <xf numFmtId="0" fontId="34" fillId="0" borderId="0" xfId="2" applyFont="1" applyAlignment="1">
      <alignment vertical="top"/>
      <protection locked="0"/>
    </xf>
    <xf numFmtId="0" fontId="34" fillId="0" borderId="28" xfId="2" applyFont="1" applyBorder="1" applyAlignment="1">
      <alignment horizontal="left" vertical="center"/>
      <protection locked="0"/>
    </xf>
    <xf numFmtId="0" fontId="34" fillId="0" borderId="29" xfId="2" applyFont="1" applyBorder="1" applyAlignment="1">
      <alignment horizontal="left" vertical="center"/>
      <protection locked="0"/>
    </xf>
    <xf numFmtId="0" fontId="34" fillId="0" borderId="30" xfId="2" applyFont="1" applyBorder="1" applyAlignment="1">
      <alignment horizontal="left" vertical="center"/>
      <protection locked="0"/>
    </xf>
    <xf numFmtId="0" fontId="34" fillId="0" borderId="31" xfId="2" applyFont="1" applyBorder="1" applyAlignment="1">
      <alignment horizontal="left" vertical="center"/>
      <protection locked="0"/>
    </xf>
    <xf numFmtId="0" fontId="34" fillId="0" borderId="32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41" fillId="0" borderId="0" xfId="2" applyFont="1" applyAlignment="1">
      <alignment horizontal="left" vertical="center"/>
      <protection locked="0"/>
    </xf>
    <xf numFmtId="0" fontId="36" fillId="0" borderId="33" xfId="2" applyFont="1" applyBorder="1" applyAlignment="1">
      <alignment horizontal="left" vertical="center"/>
      <protection locked="0"/>
    </xf>
    <xf numFmtId="0" fontId="36" fillId="0" borderId="33" xfId="2" applyFont="1" applyBorder="1" applyAlignment="1">
      <alignment horizontal="center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37" fillId="0" borderId="0" xfId="2" applyFont="1" applyAlignment="1">
      <alignment horizontal="left" vertical="center"/>
      <protection locked="0"/>
    </xf>
    <xf numFmtId="0" fontId="37" fillId="0" borderId="0" xfId="2" applyFont="1" applyBorder="1" applyAlignment="1">
      <alignment horizontal="center" vertical="center"/>
      <protection locked="0"/>
    </xf>
    <xf numFmtId="0" fontId="37" fillId="0" borderId="31" xfId="2" applyFont="1" applyBorder="1" applyAlignment="1">
      <alignment horizontal="left" vertical="center"/>
      <protection locked="0"/>
    </xf>
    <xf numFmtId="0" fontId="37" fillId="0" borderId="0" xfId="2" applyFont="1" applyFill="1" applyBorder="1" applyAlignment="1">
      <alignment horizontal="left" vertical="center"/>
      <protection locked="0"/>
    </xf>
    <xf numFmtId="0" fontId="37" fillId="0" borderId="0" xfId="2" applyFont="1" applyFill="1" applyBorder="1" applyAlignment="1">
      <alignment horizontal="center" vertical="center"/>
      <protection locked="0"/>
    </xf>
    <xf numFmtId="0" fontId="34" fillId="0" borderId="34" xfId="2" applyFont="1" applyBorder="1" applyAlignment="1">
      <alignment horizontal="left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34" fillId="0" borderId="35" xfId="2" applyFont="1" applyBorder="1" applyAlignment="1">
      <alignment horizontal="left" vertical="center"/>
      <protection locked="0"/>
    </xf>
    <xf numFmtId="0" fontId="34" fillId="0" borderId="0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7" fillId="0" borderId="33" xfId="2" applyFont="1" applyBorder="1" applyAlignment="1">
      <alignment horizontal="left" vertical="center"/>
      <protection locked="0"/>
    </xf>
    <xf numFmtId="0" fontId="34" fillId="0" borderId="0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center" vertical="center" wrapText="1"/>
      <protection locked="0"/>
    </xf>
    <xf numFmtId="0" fontId="34" fillId="0" borderId="28" xfId="2" applyFont="1" applyBorder="1" applyAlignment="1">
      <alignment horizontal="left" vertical="center" wrapText="1"/>
      <protection locked="0"/>
    </xf>
    <xf numFmtId="0" fontId="34" fillId="0" borderId="29" xfId="2" applyFont="1" applyBorder="1" applyAlignment="1">
      <alignment horizontal="left" vertical="center" wrapText="1"/>
      <protection locked="0"/>
    </xf>
    <xf numFmtId="0" fontId="34" fillId="0" borderId="30" xfId="2" applyFont="1" applyBorder="1" applyAlignment="1">
      <alignment horizontal="left" vertical="center" wrapText="1"/>
      <protection locked="0"/>
    </xf>
    <xf numFmtId="0" fontId="34" fillId="0" borderId="31" xfId="2" applyFont="1" applyBorder="1" applyAlignment="1">
      <alignment horizontal="left" vertical="center" wrapText="1"/>
      <protection locked="0"/>
    </xf>
    <xf numFmtId="0" fontId="34" fillId="0" borderId="32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37" fillId="0" borderId="31" xfId="2" applyFont="1" applyBorder="1" applyAlignment="1">
      <alignment horizontal="left" vertical="center" wrapText="1"/>
      <protection locked="0"/>
    </xf>
    <xf numFmtId="0" fontId="37" fillId="0" borderId="32" xfId="2" applyFont="1" applyBorder="1" applyAlignment="1">
      <alignment horizontal="left" vertical="center" wrapText="1"/>
      <protection locked="0"/>
    </xf>
    <xf numFmtId="0" fontId="37" fillId="0" borderId="32" xfId="2" applyFont="1" applyBorder="1" applyAlignment="1">
      <alignment horizontal="left" vertical="center"/>
      <protection locked="0"/>
    </xf>
    <xf numFmtId="0" fontId="37" fillId="0" borderId="34" xfId="2" applyFont="1" applyBorder="1" applyAlignment="1">
      <alignment horizontal="left" vertical="center" wrapText="1"/>
      <protection locked="0"/>
    </xf>
    <xf numFmtId="0" fontId="37" fillId="0" borderId="33" xfId="2" applyFont="1" applyBorder="1" applyAlignment="1">
      <alignment horizontal="left" vertical="center" wrapText="1"/>
      <protection locked="0"/>
    </xf>
    <xf numFmtId="0" fontId="37" fillId="0" borderId="35" xfId="2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left" vertical="top"/>
      <protection locked="0"/>
    </xf>
    <xf numFmtId="0" fontId="37" fillId="0" borderId="0" xfId="2" applyFont="1" applyBorder="1" applyAlignment="1">
      <alignment horizontal="center" vertical="top"/>
      <protection locked="0"/>
    </xf>
    <xf numFmtId="0" fontId="37" fillId="0" borderId="34" xfId="2" applyFont="1" applyBorder="1" applyAlignment="1">
      <alignment horizontal="left" vertical="center"/>
      <protection locked="0"/>
    </xf>
    <xf numFmtId="0" fontId="37" fillId="0" borderId="35" xfId="2" applyFont="1" applyBorder="1" applyAlignment="1">
      <alignment horizontal="left" vertical="center"/>
      <protection locked="0"/>
    </xf>
    <xf numFmtId="0" fontId="41" fillId="0" borderId="0" xfId="2" applyFont="1" applyAlignment="1">
      <alignment vertical="center"/>
      <protection locked="0"/>
    </xf>
    <xf numFmtId="0" fontId="36" fillId="0" borderId="0" xfId="2" applyFont="1" applyBorder="1" applyAlignment="1">
      <alignment vertical="center"/>
      <protection locked="0"/>
    </xf>
    <xf numFmtId="0" fontId="41" fillId="0" borderId="33" xfId="2" applyFont="1" applyBorder="1" applyAlignment="1">
      <alignment vertical="center"/>
      <protection locked="0"/>
    </xf>
    <xf numFmtId="0" fontId="36" fillId="0" borderId="33" xfId="2" applyFont="1" applyBorder="1" applyAlignment="1">
      <alignment vertical="center"/>
      <protection locked="0"/>
    </xf>
    <xf numFmtId="0" fontId="33" fillId="0" borderId="0" xfId="2" applyBorder="1" applyAlignment="1">
      <alignment vertical="top"/>
      <protection locked="0"/>
    </xf>
    <xf numFmtId="49" fontId="37" fillId="0" borderId="0" xfId="2" applyNumberFormat="1" applyFont="1" applyBorder="1" applyAlignment="1">
      <alignment horizontal="left" vertical="center"/>
      <protection locked="0"/>
    </xf>
    <xf numFmtId="0" fontId="33" fillId="0" borderId="33" xfId="2" applyBorder="1" applyAlignment="1">
      <alignment vertical="top"/>
      <protection locked="0"/>
    </xf>
    <xf numFmtId="0" fontId="36" fillId="0" borderId="33" xfId="2" applyFont="1" applyBorder="1" applyAlignment="1">
      <alignment horizontal="left"/>
      <protection locked="0"/>
    </xf>
    <xf numFmtId="0" fontId="41" fillId="0" borderId="33" xfId="2" applyFont="1" applyBorder="1" applyAlignment="1">
      <protection locked="0"/>
    </xf>
    <xf numFmtId="0" fontId="34" fillId="0" borderId="31" xfId="2" applyFont="1" applyBorder="1" applyAlignment="1">
      <alignment vertical="top"/>
      <protection locked="0"/>
    </xf>
    <xf numFmtId="0" fontId="34" fillId="0" borderId="32" xfId="2" applyFont="1" applyBorder="1" applyAlignment="1">
      <alignment vertical="top"/>
      <protection locked="0"/>
    </xf>
    <xf numFmtId="0" fontId="34" fillId="0" borderId="0" xfId="2" applyFont="1" applyBorder="1" applyAlignment="1">
      <alignment horizontal="center" vertical="center"/>
      <protection locked="0"/>
    </xf>
    <xf numFmtId="0" fontId="34" fillId="0" borderId="0" xfId="2" applyFont="1" applyBorder="1" applyAlignment="1">
      <alignment horizontal="left" vertical="top"/>
      <protection locked="0"/>
    </xf>
    <xf numFmtId="0" fontId="34" fillId="0" borderId="34" xfId="2" applyFont="1" applyBorder="1" applyAlignment="1">
      <alignment vertical="top"/>
      <protection locked="0"/>
    </xf>
    <xf numFmtId="0" fontId="34" fillId="0" borderId="33" xfId="2" applyFont="1" applyBorder="1" applyAlignment="1">
      <alignment vertical="top"/>
      <protection locked="0"/>
    </xf>
    <xf numFmtId="0" fontId="34" fillId="0" borderId="35" xfId="2" applyFont="1" applyBorder="1" applyAlignment="1">
      <alignment vertical="top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2" fillId="2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37" fillId="0" borderId="0" xfId="2" applyFont="1" applyBorder="1" applyAlignment="1">
      <alignment horizontal="left" vertical="top"/>
      <protection locked="0"/>
    </xf>
    <xf numFmtId="0" fontId="35" fillId="0" borderId="0" xfId="2" applyFont="1" applyBorder="1" applyAlignment="1">
      <alignment horizontal="center" vertical="center" wrapText="1"/>
      <protection locked="0"/>
    </xf>
    <xf numFmtId="0" fontId="36" fillId="0" borderId="33" xfId="2" applyFont="1" applyBorder="1" applyAlignment="1">
      <alignment horizontal="left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35" fillId="0" borderId="0" xfId="2" applyFont="1" applyBorder="1" applyAlignment="1">
      <alignment horizontal="center" vertical="center"/>
      <protection locked="0"/>
    </xf>
    <xf numFmtId="49" fontId="37" fillId="0" borderId="0" xfId="2" applyNumberFormat="1" applyFont="1" applyBorder="1" applyAlignment="1">
      <alignment horizontal="left" vertical="center" wrapText="1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36" fillId="0" borderId="33" xfId="2" applyFont="1" applyBorder="1" applyAlignment="1">
      <alignment horizontal="left" wrapText="1"/>
      <protection locked="0"/>
    </xf>
    <xf numFmtId="4" fontId="0" fillId="6" borderId="27" xfId="0" applyNumberFormat="1" applyFont="1" applyFill="1" applyBorder="1" applyAlignment="1" applyProtection="1">
      <alignment vertical="center"/>
      <protection locked="0"/>
    </xf>
    <xf numFmtId="4" fontId="26" fillId="6" borderId="27" xfId="0" applyNumberFormat="1" applyFont="1" applyFill="1" applyBorder="1" applyAlignment="1" applyProtection="1">
      <alignment vertical="center"/>
      <protection locked="0"/>
    </xf>
    <xf numFmtId="2" fontId="26" fillId="6" borderId="27" xfId="0" applyNumberFormat="1" applyFont="1" applyFill="1" applyBorder="1" applyAlignment="1" applyProtection="1">
      <alignment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8A9B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E8D2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8A9BB.tmp" descr="C:\KrosData\System\Temp\rad8A9BB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8D27.tmp" descr="C:\KrosData\System\Temp\radE8D27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3" activePane="bottomLeft" state="frozen"/>
      <selection pane="bottomLeft" activeCell="W19" sqref="W1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 x14ac:dyDescent="0.3">
      <c r="A1" s="176" t="s">
        <v>0</v>
      </c>
      <c r="B1" s="177"/>
      <c r="C1" s="177"/>
      <c r="D1" s="178" t="s">
        <v>1</v>
      </c>
      <c r="E1" s="177"/>
      <c r="F1" s="177"/>
      <c r="G1" s="177"/>
      <c r="H1" s="177"/>
      <c r="I1" s="177"/>
      <c r="J1" s="177"/>
      <c r="K1" s="175" t="s">
        <v>340</v>
      </c>
      <c r="L1" s="175"/>
      <c r="M1" s="175"/>
      <c r="N1" s="175"/>
      <c r="O1" s="175"/>
      <c r="P1" s="175"/>
      <c r="Q1" s="175"/>
      <c r="R1" s="175"/>
      <c r="S1" s="175"/>
      <c r="T1" s="177"/>
      <c r="U1" s="177"/>
      <c r="V1" s="177"/>
      <c r="W1" s="175" t="s">
        <v>341</v>
      </c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5</v>
      </c>
      <c r="BV1" s="14" t="s">
        <v>6</v>
      </c>
    </row>
    <row r="2" spans="1:74" ht="36.950000000000003" customHeight="1" x14ac:dyDescent="0.3">
      <c r="AR2" s="260" t="s">
        <v>7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S2" s="15" t="s">
        <v>8</v>
      </c>
      <c r="BT2" s="15" t="s">
        <v>9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8</v>
      </c>
      <c r="BT3" s="15" t="s">
        <v>10</v>
      </c>
    </row>
    <row r="4" spans="1:74" ht="36.950000000000003" customHeight="1" x14ac:dyDescent="0.3">
      <c r="B4" s="19"/>
      <c r="C4" s="20"/>
      <c r="D4" s="21" t="s">
        <v>11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12</v>
      </c>
      <c r="BS4" s="15" t="s">
        <v>13</v>
      </c>
    </row>
    <row r="5" spans="1:74" ht="14.45" customHeight="1" x14ac:dyDescent="0.3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87" t="s">
        <v>15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0"/>
      <c r="AQ5" s="22"/>
      <c r="BS5" s="15" t="s">
        <v>8</v>
      </c>
    </row>
    <row r="6" spans="1:74" ht="36.950000000000003" customHeight="1" x14ac:dyDescent="0.3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89" t="s">
        <v>531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0"/>
      <c r="AQ6" s="22"/>
      <c r="BS6" s="15" t="s">
        <v>17</v>
      </c>
    </row>
    <row r="7" spans="1:74" ht="14.45" customHeight="1" x14ac:dyDescent="0.3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532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3</v>
      </c>
      <c r="AO7" s="20"/>
      <c r="AP7" s="20"/>
      <c r="AQ7" s="22"/>
      <c r="BS7" s="15" t="s">
        <v>20</v>
      </c>
    </row>
    <row r="8" spans="1:74" ht="14.45" customHeight="1" x14ac:dyDescent="0.3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5" t="s">
        <v>24</v>
      </c>
      <c r="AO8" s="20"/>
      <c r="AP8" s="20"/>
      <c r="AQ8" s="22"/>
      <c r="BS8" s="15" t="s">
        <v>25</v>
      </c>
    </row>
    <row r="9" spans="1:74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S9" s="15" t="s">
        <v>26</v>
      </c>
    </row>
    <row r="10" spans="1:74" ht="14.45" customHeight="1" x14ac:dyDescent="0.3">
      <c r="B10" s="19"/>
      <c r="C10" s="20"/>
      <c r="D10" s="27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28</v>
      </c>
      <c r="AL10" s="20"/>
      <c r="AM10" s="20"/>
      <c r="AN10" s="25" t="s">
        <v>3</v>
      </c>
      <c r="AO10" s="20"/>
      <c r="AP10" s="20"/>
      <c r="AQ10" s="22"/>
      <c r="BS10" s="15" t="s">
        <v>17</v>
      </c>
    </row>
    <row r="11" spans="1:74" ht="18.399999999999999" customHeight="1" x14ac:dyDescent="0.3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3</v>
      </c>
      <c r="AO11" s="20"/>
      <c r="AP11" s="20"/>
      <c r="AQ11" s="22"/>
      <c r="BS11" s="15" t="s">
        <v>17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S12" s="15" t="s">
        <v>17</v>
      </c>
    </row>
    <row r="13" spans="1:74" ht="14.45" customHeight="1" x14ac:dyDescent="0.3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28</v>
      </c>
      <c r="AL13" s="20"/>
      <c r="AM13" s="20"/>
      <c r="AN13" s="25" t="s">
        <v>3</v>
      </c>
      <c r="AO13" s="20"/>
      <c r="AP13" s="20"/>
      <c r="AQ13" s="22"/>
      <c r="BS13" s="15" t="s">
        <v>17</v>
      </c>
    </row>
    <row r="14" spans="1:74" ht="15" x14ac:dyDescent="0.3">
      <c r="B14" s="19"/>
      <c r="C14" s="20"/>
      <c r="D14" s="20"/>
      <c r="E14" s="25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30</v>
      </c>
      <c r="AL14" s="20"/>
      <c r="AM14" s="20"/>
      <c r="AN14" s="25" t="s">
        <v>3</v>
      </c>
      <c r="AO14" s="20"/>
      <c r="AP14" s="20"/>
      <c r="AQ14" s="22"/>
      <c r="BS14" s="15" t="s">
        <v>17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S15" s="15" t="s">
        <v>4</v>
      </c>
    </row>
    <row r="16" spans="1:74" ht="14.45" customHeight="1" x14ac:dyDescent="0.3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28</v>
      </c>
      <c r="AL16" s="20"/>
      <c r="AM16" s="20"/>
      <c r="AN16" s="25" t="s">
        <v>3</v>
      </c>
      <c r="AO16" s="20"/>
      <c r="AP16" s="20"/>
      <c r="AQ16" s="22"/>
      <c r="BS16" s="15" t="s">
        <v>4</v>
      </c>
    </row>
    <row r="17" spans="2:71" ht="18.399999999999999" customHeight="1" x14ac:dyDescent="0.3">
      <c r="B17" s="19"/>
      <c r="C17" s="20"/>
      <c r="D17" s="20"/>
      <c r="E17" s="25" t="s">
        <v>29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3</v>
      </c>
      <c r="AO17" s="20"/>
      <c r="AP17" s="20"/>
      <c r="AQ17" s="22"/>
      <c r="BS17" s="15" t="s">
        <v>5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S18" s="15" t="s">
        <v>8</v>
      </c>
    </row>
    <row r="19" spans="2:71" ht="14.45" customHeight="1" x14ac:dyDescent="0.3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S19" s="15" t="s">
        <v>8</v>
      </c>
    </row>
    <row r="20" spans="2:71" ht="22.5" customHeight="1" x14ac:dyDescent="0.3">
      <c r="B20" s="19"/>
      <c r="C20" s="20"/>
      <c r="D20" s="20"/>
      <c r="E20" s="290" t="s">
        <v>3</v>
      </c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0"/>
      <c r="AP20" s="20"/>
      <c r="AQ20" s="22"/>
      <c r="BS20" s="15" t="s">
        <v>5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</row>
    <row r="22" spans="2:71" ht="6.95" customHeight="1" x14ac:dyDescent="0.3">
      <c r="B22" s="19"/>
      <c r="C22" s="20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0"/>
      <c r="AQ22" s="22"/>
    </row>
    <row r="23" spans="2:71" s="1" customFormat="1" ht="25.9" customHeight="1" x14ac:dyDescent="0.3">
      <c r="B23" s="29"/>
      <c r="C23" s="30"/>
      <c r="D23" s="31" t="s">
        <v>34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291">
        <f>ROUND(AG51,2)</f>
        <v>0</v>
      </c>
      <c r="AL23" s="292"/>
      <c r="AM23" s="292"/>
      <c r="AN23" s="292"/>
      <c r="AO23" s="292"/>
      <c r="AP23" s="30"/>
      <c r="AQ23" s="33"/>
    </row>
    <row r="24" spans="2:71" s="1" customFormat="1" ht="6.95" customHeight="1" x14ac:dyDescent="0.3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3"/>
    </row>
    <row r="25" spans="2:71" s="1" customForma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293" t="s">
        <v>35</v>
      </c>
      <c r="M25" s="275"/>
      <c r="N25" s="275"/>
      <c r="O25" s="275"/>
      <c r="P25" s="30"/>
      <c r="Q25" s="30"/>
      <c r="R25" s="30"/>
      <c r="S25" s="30"/>
      <c r="T25" s="30"/>
      <c r="U25" s="30"/>
      <c r="V25" s="30"/>
      <c r="W25" s="293" t="s">
        <v>36</v>
      </c>
      <c r="X25" s="275"/>
      <c r="Y25" s="275"/>
      <c r="Z25" s="275"/>
      <c r="AA25" s="275"/>
      <c r="AB25" s="275"/>
      <c r="AC25" s="275"/>
      <c r="AD25" s="275"/>
      <c r="AE25" s="275"/>
      <c r="AF25" s="30"/>
      <c r="AG25" s="30"/>
      <c r="AH25" s="30"/>
      <c r="AI25" s="30"/>
      <c r="AJ25" s="30"/>
      <c r="AK25" s="293" t="s">
        <v>37</v>
      </c>
      <c r="AL25" s="275"/>
      <c r="AM25" s="275"/>
      <c r="AN25" s="275"/>
      <c r="AO25" s="275"/>
      <c r="AP25" s="30"/>
      <c r="AQ25" s="33"/>
    </row>
    <row r="26" spans="2:71" s="2" customFormat="1" ht="14.45" customHeight="1" x14ac:dyDescent="0.3">
      <c r="B26" s="35"/>
      <c r="C26" s="36"/>
      <c r="D26" s="37" t="s">
        <v>38</v>
      </c>
      <c r="E26" s="36"/>
      <c r="F26" s="37" t="s">
        <v>39</v>
      </c>
      <c r="G26" s="36"/>
      <c r="H26" s="36"/>
      <c r="I26" s="36"/>
      <c r="J26" s="36"/>
      <c r="K26" s="36"/>
      <c r="L26" s="280">
        <v>0.21</v>
      </c>
      <c r="M26" s="281"/>
      <c r="N26" s="281"/>
      <c r="O26" s="281"/>
      <c r="P26" s="36"/>
      <c r="Q26" s="36"/>
      <c r="R26" s="36"/>
      <c r="S26" s="36"/>
      <c r="T26" s="36"/>
      <c r="U26" s="36"/>
      <c r="V26" s="36"/>
      <c r="W26" s="282">
        <f>ROUND(BB51,2)</f>
        <v>0</v>
      </c>
      <c r="X26" s="281"/>
      <c r="Y26" s="281"/>
      <c r="Z26" s="281"/>
      <c r="AA26" s="281"/>
      <c r="AB26" s="281"/>
      <c r="AC26" s="281"/>
      <c r="AD26" s="281"/>
      <c r="AE26" s="281"/>
      <c r="AF26" s="36"/>
      <c r="AG26" s="36"/>
      <c r="AH26" s="36"/>
      <c r="AI26" s="36"/>
      <c r="AJ26" s="36"/>
      <c r="AK26" s="282">
        <f>ROUND(AX51,2)</f>
        <v>0</v>
      </c>
      <c r="AL26" s="281"/>
      <c r="AM26" s="281"/>
      <c r="AN26" s="281"/>
      <c r="AO26" s="281"/>
      <c r="AP26" s="36"/>
      <c r="AQ26" s="38"/>
    </row>
    <row r="27" spans="2:71" s="2" customFormat="1" ht="14.45" customHeight="1" x14ac:dyDescent="0.3">
      <c r="B27" s="35"/>
      <c r="C27" s="36"/>
      <c r="D27" s="36"/>
      <c r="E27" s="36"/>
      <c r="F27" s="37" t="s">
        <v>40</v>
      </c>
      <c r="G27" s="36"/>
      <c r="H27" s="36"/>
      <c r="I27" s="36"/>
      <c r="J27" s="36"/>
      <c r="K27" s="36"/>
      <c r="L27" s="280">
        <v>0.15</v>
      </c>
      <c r="M27" s="281"/>
      <c r="N27" s="281"/>
      <c r="O27" s="281"/>
      <c r="P27" s="36"/>
      <c r="Q27" s="36"/>
      <c r="R27" s="36"/>
      <c r="S27" s="36"/>
      <c r="T27" s="36"/>
      <c r="U27" s="36"/>
      <c r="V27" s="36"/>
      <c r="W27" s="282">
        <f>ROUND(BC51,2)</f>
        <v>0</v>
      </c>
      <c r="X27" s="281"/>
      <c r="Y27" s="281"/>
      <c r="Z27" s="281"/>
      <c r="AA27" s="281"/>
      <c r="AB27" s="281"/>
      <c r="AC27" s="281"/>
      <c r="AD27" s="281"/>
      <c r="AE27" s="281"/>
      <c r="AF27" s="36"/>
      <c r="AG27" s="36"/>
      <c r="AH27" s="36"/>
      <c r="AI27" s="36"/>
      <c r="AJ27" s="36"/>
      <c r="AK27" s="282">
        <f>ROUND(AY51,2)</f>
        <v>0</v>
      </c>
      <c r="AL27" s="281"/>
      <c r="AM27" s="281"/>
      <c r="AN27" s="281"/>
      <c r="AO27" s="281"/>
      <c r="AP27" s="36"/>
      <c r="AQ27" s="38"/>
    </row>
    <row r="28" spans="2:71" s="2" customFormat="1" ht="14.45" hidden="1" customHeight="1" x14ac:dyDescent="0.3">
      <c r="B28" s="35"/>
      <c r="C28" s="36"/>
      <c r="D28" s="36"/>
      <c r="E28" s="36"/>
      <c r="F28" s="37" t="s">
        <v>41</v>
      </c>
      <c r="G28" s="36"/>
      <c r="H28" s="36"/>
      <c r="I28" s="36"/>
      <c r="J28" s="36"/>
      <c r="K28" s="36"/>
      <c r="L28" s="280">
        <v>0.21</v>
      </c>
      <c r="M28" s="281"/>
      <c r="N28" s="281"/>
      <c r="O28" s="281"/>
      <c r="P28" s="36"/>
      <c r="Q28" s="36"/>
      <c r="R28" s="36"/>
      <c r="S28" s="36"/>
      <c r="T28" s="36"/>
      <c r="U28" s="36"/>
      <c r="V28" s="36"/>
      <c r="W28" s="282">
        <f>ROUND(BD51,2)</f>
        <v>0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2">
        <v>0</v>
      </c>
      <c r="AL28" s="281"/>
      <c r="AM28" s="281"/>
      <c r="AN28" s="281"/>
      <c r="AO28" s="281"/>
      <c r="AP28" s="36"/>
      <c r="AQ28" s="38"/>
    </row>
    <row r="29" spans="2:71" s="2" customFormat="1" ht="14.45" hidden="1" customHeight="1" x14ac:dyDescent="0.3">
      <c r="B29" s="35"/>
      <c r="C29" s="36"/>
      <c r="D29" s="36"/>
      <c r="E29" s="36"/>
      <c r="F29" s="37" t="s">
        <v>42</v>
      </c>
      <c r="G29" s="36"/>
      <c r="H29" s="36"/>
      <c r="I29" s="36"/>
      <c r="J29" s="36"/>
      <c r="K29" s="36"/>
      <c r="L29" s="280">
        <v>0.15</v>
      </c>
      <c r="M29" s="281"/>
      <c r="N29" s="281"/>
      <c r="O29" s="281"/>
      <c r="P29" s="36"/>
      <c r="Q29" s="36"/>
      <c r="R29" s="36"/>
      <c r="S29" s="36"/>
      <c r="T29" s="36"/>
      <c r="U29" s="36"/>
      <c r="V29" s="36"/>
      <c r="W29" s="282">
        <f>ROUND(BE51,2)</f>
        <v>0</v>
      </c>
      <c r="X29" s="281"/>
      <c r="Y29" s="281"/>
      <c r="Z29" s="281"/>
      <c r="AA29" s="281"/>
      <c r="AB29" s="281"/>
      <c r="AC29" s="281"/>
      <c r="AD29" s="281"/>
      <c r="AE29" s="281"/>
      <c r="AF29" s="36"/>
      <c r="AG29" s="36"/>
      <c r="AH29" s="36"/>
      <c r="AI29" s="36"/>
      <c r="AJ29" s="36"/>
      <c r="AK29" s="282">
        <v>0</v>
      </c>
      <c r="AL29" s="281"/>
      <c r="AM29" s="281"/>
      <c r="AN29" s="281"/>
      <c r="AO29" s="281"/>
      <c r="AP29" s="36"/>
      <c r="AQ29" s="38"/>
    </row>
    <row r="30" spans="2:71" s="2" customFormat="1" ht="14.45" hidden="1" customHeight="1" x14ac:dyDescent="0.3">
      <c r="B30" s="35"/>
      <c r="C30" s="36"/>
      <c r="D30" s="36"/>
      <c r="E30" s="36"/>
      <c r="F30" s="37" t="s">
        <v>43</v>
      </c>
      <c r="G30" s="36"/>
      <c r="H30" s="36"/>
      <c r="I30" s="36"/>
      <c r="J30" s="36"/>
      <c r="K30" s="36"/>
      <c r="L30" s="280">
        <v>0</v>
      </c>
      <c r="M30" s="281"/>
      <c r="N30" s="281"/>
      <c r="O30" s="281"/>
      <c r="P30" s="36"/>
      <c r="Q30" s="36"/>
      <c r="R30" s="36"/>
      <c r="S30" s="36"/>
      <c r="T30" s="36"/>
      <c r="U30" s="36"/>
      <c r="V30" s="36"/>
      <c r="W30" s="282">
        <f>ROUND(BF51,2)</f>
        <v>0</v>
      </c>
      <c r="X30" s="281"/>
      <c r="Y30" s="281"/>
      <c r="Z30" s="281"/>
      <c r="AA30" s="281"/>
      <c r="AB30" s="281"/>
      <c r="AC30" s="281"/>
      <c r="AD30" s="281"/>
      <c r="AE30" s="281"/>
      <c r="AF30" s="36"/>
      <c r="AG30" s="36"/>
      <c r="AH30" s="36"/>
      <c r="AI30" s="36"/>
      <c r="AJ30" s="36"/>
      <c r="AK30" s="282">
        <v>0</v>
      </c>
      <c r="AL30" s="281"/>
      <c r="AM30" s="281"/>
      <c r="AN30" s="281"/>
      <c r="AO30" s="281"/>
      <c r="AP30" s="36"/>
      <c r="AQ30" s="38"/>
    </row>
    <row r="31" spans="2:71" s="1" customFormat="1" ht="6.95" customHeight="1" x14ac:dyDescent="0.3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3"/>
    </row>
    <row r="32" spans="2:71" s="1" customFormat="1" ht="25.9" customHeight="1" x14ac:dyDescent="0.3">
      <c r="B32" s="29"/>
      <c r="C32" s="39"/>
      <c r="D32" s="40" t="s">
        <v>44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 t="s">
        <v>45</v>
      </c>
      <c r="U32" s="41"/>
      <c r="V32" s="41"/>
      <c r="W32" s="41"/>
      <c r="X32" s="283" t="s">
        <v>46</v>
      </c>
      <c r="Y32" s="284"/>
      <c r="Z32" s="284"/>
      <c r="AA32" s="284"/>
      <c r="AB32" s="284"/>
      <c r="AC32" s="41"/>
      <c r="AD32" s="41"/>
      <c r="AE32" s="41"/>
      <c r="AF32" s="41"/>
      <c r="AG32" s="41"/>
      <c r="AH32" s="41"/>
      <c r="AI32" s="41"/>
      <c r="AJ32" s="41"/>
      <c r="AK32" s="285">
        <f>SUM(AK23:AK30)</f>
        <v>0</v>
      </c>
      <c r="AL32" s="284"/>
      <c r="AM32" s="284"/>
      <c r="AN32" s="284"/>
      <c r="AO32" s="286"/>
      <c r="AP32" s="39"/>
      <c r="AQ32" s="43"/>
    </row>
    <row r="33" spans="2:58" s="1" customFormat="1" ht="6.9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3"/>
    </row>
    <row r="34" spans="2:58" s="1" customFormat="1" ht="6.95" customHeight="1" x14ac:dyDescent="0.3"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6"/>
    </row>
    <row r="38" spans="2:58" s="1" customFormat="1" ht="6.95" customHeight="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29"/>
    </row>
    <row r="39" spans="2:58" s="1" customFormat="1" ht="36.950000000000003" customHeight="1" x14ac:dyDescent="0.3">
      <c r="B39" s="29"/>
      <c r="C39" s="49" t="s">
        <v>47</v>
      </c>
      <c r="AR39" s="29"/>
    </row>
    <row r="40" spans="2:58" s="1" customFormat="1" ht="6.95" customHeight="1" x14ac:dyDescent="0.3">
      <c r="B40" s="29"/>
      <c r="AR40" s="29"/>
    </row>
    <row r="41" spans="2:58" s="3" customFormat="1" ht="14.45" customHeight="1" x14ac:dyDescent="0.3">
      <c r="B41" s="50"/>
      <c r="C41" s="51" t="s">
        <v>14</v>
      </c>
      <c r="L41" s="3" t="str">
        <f>K5</f>
        <v>KXN02</v>
      </c>
      <c r="AR41" s="50"/>
    </row>
    <row r="42" spans="2:58" s="4" customFormat="1" ht="36.950000000000003" customHeight="1" x14ac:dyDescent="0.3">
      <c r="B42" s="52"/>
      <c r="C42" s="53" t="s">
        <v>16</v>
      </c>
      <c r="L42" s="267" t="str">
        <f>K6</f>
        <v>Gymnazium , Pardubice, Mozartova - interaktivní učebny matematiky</v>
      </c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  <c r="AA42" s="268"/>
      <c r="AB42" s="268"/>
      <c r="AC42" s="268"/>
      <c r="AD42" s="268"/>
      <c r="AE42" s="268"/>
      <c r="AF42" s="268"/>
      <c r="AG42" s="268"/>
      <c r="AH42" s="268"/>
      <c r="AI42" s="268"/>
      <c r="AJ42" s="268"/>
      <c r="AK42" s="268"/>
      <c r="AL42" s="268"/>
      <c r="AM42" s="268"/>
      <c r="AN42" s="268"/>
      <c r="AO42" s="268"/>
      <c r="AR42" s="52"/>
    </row>
    <row r="43" spans="2:58" s="1" customFormat="1" ht="6.95" customHeight="1" x14ac:dyDescent="0.3">
      <c r="B43" s="29"/>
      <c r="AR43" s="29"/>
    </row>
    <row r="44" spans="2:58" s="1" customFormat="1" ht="15" x14ac:dyDescent="0.3">
      <c r="B44" s="29"/>
      <c r="C44" s="51" t="s">
        <v>21</v>
      </c>
      <c r="L44" s="54" t="str">
        <f>IF(K8="","",K8)</f>
        <v>Mozartova 449, Pardubice</v>
      </c>
      <c r="AI44" s="51" t="s">
        <v>23</v>
      </c>
      <c r="AM44" s="269" t="str">
        <f>IF(AN8= "","",AN8)</f>
        <v>25. 1. 2017</v>
      </c>
      <c r="AN44" s="270"/>
      <c r="AR44" s="29"/>
    </row>
    <row r="45" spans="2:58" s="1" customFormat="1" ht="6.95" customHeight="1" x14ac:dyDescent="0.3">
      <c r="B45" s="29"/>
      <c r="AR45" s="29"/>
    </row>
    <row r="46" spans="2:58" s="1" customFormat="1" ht="15" x14ac:dyDescent="0.3">
      <c r="B46" s="29"/>
      <c r="C46" s="51" t="s">
        <v>27</v>
      </c>
      <c r="L46" s="3" t="str">
        <f>IF(E11= "","",E11)</f>
        <v xml:space="preserve"> </v>
      </c>
      <c r="AI46" s="51" t="s">
        <v>32</v>
      </c>
      <c r="AM46" s="271" t="str">
        <f>IF(E17="","",E17)</f>
        <v xml:space="preserve"> </v>
      </c>
      <c r="AN46" s="270"/>
      <c r="AO46" s="270"/>
      <c r="AP46" s="270"/>
      <c r="AR46" s="29"/>
      <c r="AS46" s="272" t="s">
        <v>48</v>
      </c>
      <c r="AT46" s="273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7"/>
    </row>
    <row r="47" spans="2:58" s="1" customFormat="1" ht="15" x14ac:dyDescent="0.3">
      <c r="B47" s="29"/>
      <c r="C47" s="51" t="s">
        <v>31</v>
      </c>
      <c r="L47" s="3" t="str">
        <f>IF(E14="","",E14)</f>
        <v xml:space="preserve"> </v>
      </c>
      <c r="AR47" s="29"/>
      <c r="AS47" s="274"/>
      <c r="AT47" s="275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58"/>
    </row>
    <row r="48" spans="2:58" s="1" customFormat="1" ht="10.9" customHeight="1" x14ac:dyDescent="0.3">
      <c r="B48" s="29"/>
      <c r="AR48" s="29"/>
      <c r="AS48" s="274"/>
      <c r="AT48" s="275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58"/>
    </row>
    <row r="49" spans="1:90" s="1" customFormat="1" ht="29.25" customHeight="1" x14ac:dyDescent="0.3">
      <c r="B49" s="29"/>
      <c r="C49" s="276" t="s">
        <v>49</v>
      </c>
      <c r="D49" s="277"/>
      <c r="E49" s="277"/>
      <c r="F49" s="277"/>
      <c r="G49" s="277"/>
      <c r="H49" s="59"/>
      <c r="I49" s="278" t="s">
        <v>50</v>
      </c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9" t="s">
        <v>51</v>
      </c>
      <c r="AH49" s="277"/>
      <c r="AI49" s="277"/>
      <c r="AJ49" s="277"/>
      <c r="AK49" s="277"/>
      <c r="AL49" s="277"/>
      <c r="AM49" s="277"/>
      <c r="AN49" s="278" t="s">
        <v>52</v>
      </c>
      <c r="AO49" s="277"/>
      <c r="AP49" s="277"/>
      <c r="AQ49" s="60" t="s">
        <v>53</v>
      </c>
      <c r="AR49" s="29"/>
      <c r="AS49" s="61" t="s">
        <v>54</v>
      </c>
      <c r="AT49" s="62" t="s">
        <v>55</v>
      </c>
      <c r="AU49" s="62" t="s">
        <v>56</v>
      </c>
      <c r="AV49" s="62" t="s">
        <v>57</v>
      </c>
      <c r="AW49" s="62" t="s">
        <v>58</v>
      </c>
      <c r="AX49" s="62" t="s">
        <v>59</v>
      </c>
      <c r="AY49" s="62" t="s">
        <v>60</v>
      </c>
      <c r="AZ49" s="62" t="s">
        <v>61</v>
      </c>
      <c r="BA49" s="62" t="s">
        <v>62</v>
      </c>
      <c r="BB49" s="62" t="s">
        <v>63</v>
      </c>
      <c r="BC49" s="62" t="s">
        <v>64</v>
      </c>
      <c r="BD49" s="62" t="s">
        <v>65</v>
      </c>
      <c r="BE49" s="62" t="s">
        <v>66</v>
      </c>
      <c r="BF49" s="63" t="s">
        <v>67</v>
      </c>
    </row>
    <row r="50" spans="1:90" s="1" customFormat="1" ht="10.9" customHeight="1" x14ac:dyDescent="0.3">
      <c r="B50" s="29"/>
      <c r="AR50" s="29"/>
      <c r="AS50" s="64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7"/>
    </row>
    <row r="51" spans="1:90" s="4" customFormat="1" ht="32.450000000000003" customHeight="1" x14ac:dyDescent="0.3">
      <c r="B51" s="52"/>
      <c r="C51" s="65" t="s">
        <v>68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265">
        <f>ROUND(AG52,2)</f>
        <v>0</v>
      </c>
      <c r="AH51" s="265"/>
      <c r="AI51" s="265"/>
      <c r="AJ51" s="265"/>
      <c r="AK51" s="265"/>
      <c r="AL51" s="265"/>
      <c r="AM51" s="265"/>
      <c r="AN51" s="266">
        <f>SUM(AG51,AV51)</f>
        <v>0</v>
      </c>
      <c r="AO51" s="266"/>
      <c r="AP51" s="266"/>
      <c r="AQ51" s="67" t="s">
        <v>3</v>
      </c>
      <c r="AR51" s="52"/>
      <c r="AS51" s="68">
        <f>ROUND(AS52,2)</f>
        <v>0</v>
      </c>
      <c r="AT51" s="69">
        <f>ROUND(AT52,2)</f>
        <v>0</v>
      </c>
      <c r="AU51" s="70">
        <f>ROUND(AU52,2)</f>
        <v>0</v>
      </c>
      <c r="AV51" s="70">
        <f>ROUND(SUM(AX51:AY51),2)</f>
        <v>0</v>
      </c>
      <c r="AW51" s="71">
        <f>ROUND(AW52,5)</f>
        <v>309.54000000000002</v>
      </c>
      <c r="AX51" s="70">
        <f>ROUND(BB51*L26,2)</f>
        <v>0</v>
      </c>
      <c r="AY51" s="70">
        <f>ROUND(BC51*L27,2)</f>
        <v>0</v>
      </c>
      <c r="AZ51" s="70">
        <f>ROUND(BD51*L26,2)</f>
        <v>0</v>
      </c>
      <c r="BA51" s="70">
        <f>ROUND(BE51*L27,2)</f>
        <v>0</v>
      </c>
      <c r="BB51" s="70">
        <f>ROUND(BB52,2)</f>
        <v>0</v>
      </c>
      <c r="BC51" s="70">
        <f>ROUND(BC52,2)</f>
        <v>0</v>
      </c>
      <c r="BD51" s="70">
        <f>ROUND(BD52,2)</f>
        <v>0</v>
      </c>
      <c r="BE51" s="70">
        <f>ROUND(BE52,2)</f>
        <v>0</v>
      </c>
      <c r="BF51" s="72">
        <f>ROUND(BF52,2)</f>
        <v>0</v>
      </c>
      <c r="BS51" s="53" t="s">
        <v>69</v>
      </c>
      <c r="BT51" s="53" t="s">
        <v>70</v>
      </c>
      <c r="BV51" s="53" t="s">
        <v>71</v>
      </c>
      <c r="BW51" s="53" t="s">
        <v>6</v>
      </c>
      <c r="BX51" s="53" t="s">
        <v>72</v>
      </c>
      <c r="CL51" s="53" t="s">
        <v>3</v>
      </c>
    </row>
    <row r="52" spans="1:90" s="5" customFormat="1" ht="22.5" customHeight="1" x14ac:dyDescent="0.3">
      <c r="A52" s="174" t="s">
        <v>342</v>
      </c>
      <c r="B52" s="73"/>
      <c r="C52" s="74"/>
      <c r="D52" s="264" t="s">
        <v>15</v>
      </c>
      <c r="E52" s="263"/>
      <c r="F52" s="263"/>
      <c r="G52" s="263"/>
      <c r="H52" s="263"/>
      <c r="I52" s="75"/>
      <c r="J52" s="264" t="s">
        <v>532</v>
      </c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62">
        <f>'KXN02 - Vybavení učebny, ...'!K27</f>
        <v>0</v>
      </c>
      <c r="AH52" s="263"/>
      <c r="AI52" s="263"/>
      <c r="AJ52" s="263"/>
      <c r="AK52" s="263"/>
      <c r="AL52" s="263"/>
      <c r="AM52" s="263"/>
      <c r="AN52" s="262">
        <f>SUM(AG52,AV52)</f>
        <v>0</v>
      </c>
      <c r="AO52" s="263"/>
      <c r="AP52" s="263"/>
      <c r="AQ52" s="76" t="s">
        <v>73</v>
      </c>
      <c r="AR52" s="73"/>
      <c r="AS52" s="77">
        <f>'KXN02 - Vybavení učebny, ...'!K25</f>
        <v>0</v>
      </c>
      <c r="AT52" s="78">
        <f>'KXN02 - Vybavení učebny, ...'!K26</f>
        <v>0</v>
      </c>
      <c r="AU52" s="78">
        <v>0</v>
      </c>
      <c r="AV52" s="78">
        <f>ROUND(SUM(AX52:AY52),2)</f>
        <v>0</v>
      </c>
      <c r="AW52" s="79">
        <f>'KXN02 - Vybavení učebny, ...'!T87</f>
        <v>309.53999999999996</v>
      </c>
      <c r="AX52" s="78">
        <f>'KXN02 - Vybavení učebny, ...'!K30</f>
        <v>0</v>
      </c>
      <c r="AY52" s="78">
        <f>'KXN02 - Vybavení učebny, ...'!K31</f>
        <v>0</v>
      </c>
      <c r="AZ52" s="78">
        <f>'KXN02 - Vybavení učebny, ...'!K32</f>
        <v>0</v>
      </c>
      <c r="BA52" s="78">
        <f>'KXN02 - Vybavení učebny, ...'!K33</f>
        <v>0</v>
      </c>
      <c r="BB52" s="78">
        <f>'KXN02 - Vybavení učebny, ...'!F30</f>
        <v>0</v>
      </c>
      <c r="BC52" s="78">
        <f>'KXN02 - Vybavení učebny, ...'!F31</f>
        <v>0</v>
      </c>
      <c r="BD52" s="78">
        <f>'KXN02 - Vybavení učebny, ...'!F32</f>
        <v>0</v>
      </c>
      <c r="BE52" s="78">
        <f>'KXN02 - Vybavení učebny, ...'!F33</f>
        <v>0</v>
      </c>
      <c r="BF52" s="80">
        <f>'KXN02 - Vybavení učebny, ...'!F34</f>
        <v>0</v>
      </c>
      <c r="BT52" s="81" t="s">
        <v>20</v>
      </c>
      <c r="BU52" s="81" t="s">
        <v>74</v>
      </c>
      <c r="BV52" s="81" t="s">
        <v>71</v>
      </c>
      <c r="BW52" s="81" t="s">
        <v>6</v>
      </c>
      <c r="BX52" s="81" t="s">
        <v>72</v>
      </c>
      <c r="CL52" s="81" t="s">
        <v>3</v>
      </c>
    </row>
    <row r="53" spans="1:90" s="1" customFormat="1" ht="30" customHeight="1" x14ac:dyDescent="0.3">
      <c r="B53" s="29"/>
      <c r="AR53" s="29"/>
    </row>
    <row r="54" spans="1:90" s="1" customFormat="1" ht="6.95" customHeight="1" x14ac:dyDescent="0.3">
      <c r="B54" s="44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29"/>
    </row>
  </sheetData>
  <mergeCells count="3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AR2:BG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KXN02 - Vybavení učebny, ...'!C2" tooltip="KXN02 - Vybavení učebny, 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tabSelected="1" workbookViewId="0">
      <pane ySplit="1" topLeftCell="A106" activePane="bottomLeft" state="frozen"/>
      <selection pane="bottomLeft" activeCell="L128" sqref="L128:L12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9"/>
      <c r="B1" s="177"/>
      <c r="C1" s="177"/>
      <c r="D1" s="178" t="s">
        <v>1</v>
      </c>
      <c r="E1" s="177"/>
      <c r="F1" s="175" t="s">
        <v>343</v>
      </c>
      <c r="G1" s="294" t="s">
        <v>344</v>
      </c>
      <c r="H1" s="294"/>
      <c r="I1" s="177"/>
      <c r="J1" s="175" t="s">
        <v>345</v>
      </c>
      <c r="K1" s="178" t="s">
        <v>75</v>
      </c>
      <c r="L1" s="175" t="s">
        <v>346</v>
      </c>
      <c r="M1" s="175"/>
      <c r="N1" s="175"/>
      <c r="O1" s="175"/>
      <c r="P1" s="175"/>
      <c r="Q1" s="175"/>
      <c r="R1" s="175"/>
      <c r="S1" s="175"/>
      <c r="T1" s="175"/>
      <c r="U1" s="173"/>
      <c r="V1" s="17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M2" s="260" t="s">
        <v>7</v>
      </c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5" t="s">
        <v>6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76</v>
      </c>
    </row>
    <row r="4" spans="1:70" ht="36.950000000000003" customHeight="1" x14ac:dyDescent="0.3">
      <c r="B4" s="19"/>
      <c r="C4" s="20"/>
      <c r="D4" s="21" t="s">
        <v>77</v>
      </c>
      <c r="E4" s="20"/>
      <c r="F4" s="20"/>
      <c r="G4" s="20"/>
      <c r="H4" s="20"/>
      <c r="I4" s="20"/>
      <c r="J4" s="20"/>
      <c r="K4" s="20"/>
      <c r="L4" s="22"/>
      <c r="N4" s="23" t="s">
        <v>12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2"/>
    </row>
    <row r="6" spans="1:70" s="1" customFormat="1" ht="15" x14ac:dyDescent="0.3">
      <c r="B6" s="29"/>
      <c r="C6" s="30"/>
      <c r="D6" s="27" t="s">
        <v>16</v>
      </c>
      <c r="E6" s="30"/>
      <c r="F6" s="30"/>
      <c r="G6" s="30"/>
      <c r="H6" s="30"/>
      <c r="I6" s="30"/>
      <c r="J6" s="30"/>
      <c r="K6" s="30"/>
      <c r="L6" s="33"/>
    </row>
    <row r="7" spans="1:70" s="1" customFormat="1" ht="36.950000000000003" customHeight="1" x14ac:dyDescent="0.3">
      <c r="B7" s="29"/>
      <c r="C7" s="30"/>
      <c r="D7" s="30"/>
      <c r="E7" s="295" t="s">
        <v>531</v>
      </c>
      <c r="F7" s="275"/>
      <c r="G7" s="275"/>
      <c r="H7" s="275"/>
      <c r="I7" s="30"/>
      <c r="J7" s="30"/>
      <c r="K7" s="30"/>
      <c r="L7" s="33"/>
    </row>
    <row r="8" spans="1:70" s="1" customFormat="1" x14ac:dyDescent="0.3">
      <c r="B8" s="29"/>
      <c r="C8" s="30"/>
      <c r="D8" s="30"/>
      <c r="E8" s="30"/>
      <c r="F8" s="30"/>
      <c r="G8" s="30"/>
      <c r="H8" s="30"/>
      <c r="I8" s="30"/>
      <c r="J8" s="30"/>
      <c r="K8" s="30"/>
      <c r="L8" s="33"/>
    </row>
    <row r="9" spans="1:70" s="1" customFormat="1" ht="14.45" customHeight="1" x14ac:dyDescent="0.3">
      <c r="B9" s="29"/>
      <c r="C9" s="30"/>
      <c r="D9" s="27" t="s">
        <v>18</v>
      </c>
      <c r="E9" s="30"/>
      <c r="F9" s="25" t="s">
        <v>3</v>
      </c>
      <c r="G9" s="30"/>
      <c r="H9" s="30"/>
      <c r="I9" s="27" t="s">
        <v>19</v>
      </c>
      <c r="J9" s="25" t="s">
        <v>3</v>
      </c>
      <c r="K9" s="30"/>
      <c r="L9" s="33"/>
    </row>
    <row r="10" spans="1:70" s="1" customFormat="1" ht="14.45" customHeight="1" x14ac:dyDescent="0.3">
      <c r="B10" s="29"/>
      <c r="C10" s="30"/>
      <c r="D10" s="27" t="s">
        <v>21</v>
      </c>
      <c r="E10" s="30"/>
      <c r="F10" s="25" t="s">
        <v>22</v>
      </c>
      <c r="G10" s="30"/>
      <c r="H10" s="30"/>
      <c r="I10" s="27" t="s">
        <v>23</v>
      </c>
      <c r="J10" s="82" t="str">
        <f>'Rekapitulace stavby'!AN8</f>
        <v>25. 1. 2017</v>
      </c>
      <c r="K10" s="30"/>
      <c r="L10" s="33"/>
    </row>
    <row r="11" spans="1:70" s="1" customFormat="1" ht="10.9" customHeight="1" x14ac:dyDescent="0.3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3"/>
    </row>
    <row r="12" spans="1:70" s="1" customFormat="1" ht="14.45" customHeight="1" x14ac:dyDescent="0.3">
      <c r="B12" s="29"/>
      <c r="C12" s="30"/>
      <c r="D12" s="27" t="s">
        <v>27</v>
      </c>
      <c r="E12" s="30"/>
      <c r="F12" s="30"/>
      <c r="G12" s="30"/>
      <c r="H12" s="30"/>
      <c r="I12" s="27" t="s">
        <v>28</v>
      </c>
      <c r="J12" s="25" t="str">
        <f>IF('Rekapitulace stavby'!AN10="","",'Rekapitulace stavby'!AN10)</f>
        <v/>
      </c>
      <c r="K12" s="30"/>
      <c r="L12" s="33"/>
    </row>
    <row r="13" spans="1:70" s="1" customFormat="1" ht="18" customHeight="1" x14ac:dyDescent="0.3">
      <c r="B13" s="29"/>
      <c r="C13" s="30"/>
      <c r="D13" s="30"/>
      <c r="E13" s="25" t="str">
        <f>IF('Rekapitulace stavby'!E11="","",'Rekapitulace stavby'!E11)</f>
        <v xml:space="preserve"> </v>
      </c>
      <c r="F13" s="30"/>
      <c r="G13" s="30"/>
      <c r="H13" s="30"/>
      <c r="I13" s="27" t="s">
        <v>30</v>
      </c>
      <c r="J13" s="25" t="str">
        <f>IF('Rekapitulace stavby'!AN11="","",'Rekapitulace stavby'!AN11)</f>
        <v/>
      </c>
      <c r="K13" s="30"/>
      <c r="L13" s="33"/>
    </row>
    <row r="14" spans="1:70" s="1" customFormat="1" ht="6.95" customHeight="1" x14ac:dyDescent="0.3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3"/>
    </row>
    <row r="15" spans="1:70" s="1" customFormat="1" ht="14.45" customHeight="1" x14ac:dyDescent="0.3">
      <c r="B15" s="29"/>
      <c r="C15" s="30"/>
      <c r="D15" s="27" t="s">
        <v>31</v>
      </c>
      <c r="E15" s="30"/>
      <c r="F15" s="30"/>
      <c r="G15" s="30"/>
      <c r="H15" s="30"/>
      <c r="I15" s="27" t="s">
        <v>28</v>
      </c>
      <c r="J15" s="25" t="str">
        <f>IF('Rekapitulace stavby'!AN13="Vyplň údaj","",IF('Rekapitulace stavby'!AN13="","",'Rekapitulace stavby'!AN13))</f>
        <v/>
      </c>
      <c r="K15" s="30"/>
      <c r="L15" s="33"/>
    </row>
    <row r="16" spans="1:70" s="1" customFormat="1" ht="18" customHeight="1" x14ac:dyDescent="0.3">
      <c r="B16" s="29"/>
      <c r="C16" s="30"/>
      <c r="D16" s="30"/>
      <c r="E16" s="25" t="str">
        <f>IF('Rekapitulace stavby'!E14="Vyplň údaj","",IF('Rekapitulace stavby'!E14="","",'Rekapitulace stavby'!E14))</f>
        <v xml:space="preserve"> </v>
      </c>
      <c r="F16" s="30"/>
      <c r="G16" s="30"/>
      <c r="H16" s="30"/>
      <c r="I16" s="27" t="s">
        <v>30</v>
      </c>
      <c r="J16" s="25" t="str">
        <f>IF('Rekapitulace stavby'!AN14="Vyplň údaj","",IF('Rekapitulace stavby'!AN14="","",'Rekapitulace stavby'!AN14))</f>
        <v/>
      </c>
      <c r="K16" s="30"/>
      <c r="L16" s="33"/>
    </row>
    <row r="17" spans="2:12" s="1" customFormat="1" ht="6.95" customHeight="1" x14ac:dyDescent="0.3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3"/>
    </row>
    <row r="18" spans="2:12" s="1" customFormat="1" ht="14.45" customHeight="1" x14ac:dyDescent="0.3">
      <c r="B18" s="29"/>
      <c r="C18" s="30"/>
      <c r="D18" s="27" t="s">
        <v>32</v>
      </c>
      <c r="E18" s="30"/>
      <c r="F18" s="30"/>
      <c r="G18" s="30"/>
      <c r="H18" s="30"/>
      <c r="I18" s="27" t="s">
        <v>28</v>
      </c>
      <c r="J18" s="25" t="str">
        <f>IF('Rekapitulace stavby'!AN16="","",'Rekapitulace stavby'!AN16)</f>
        <v/>
      </c>
      <c r="K18" s="30"/>
      <c r="L18" s="33"/>
    </row>
    <row r="19" spans="2:12" s="1" customFormat="1" ht="18" customHeight="1" x14ac:dyDescent="0.3">
      <c r="B19" s="29"/>
      <c r="C19" s="30"/>
      <c r="D19" s="30"/>
      <c r="E19" s="25" t="str">
        <f>IF('Rekapitulace stavby'!E17="","",'Rekapitulace stavby'!E17)</f>
        <v xml:space="preserve"> </v>
      </c>
      <c r="F19" s="30"/>
      <c r="G19" s="30"/>
      <c r="H19" s="30"/>
      <c r="I19" s="27" t="s">
        <v>30</v>
      </c>
      <c r="J19" s="25" t="str">
        <f>IF('Rekapitulace stavby'!AN17="","",'Rekapitulace stavby'!AN17)</f>
        <v/>
      </c>
      <c r="K19" s="30"/>
      <c r="L19" s="33"/>
    </row>
    <row r="20" spans="2:12" s="1" customFormat="1" ht="6.95" customHeight="1" x14ac:dyDescent="0.3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3"/>
    </row>
    <row r="21" spans="2:12" s="1" customFormat="1" ht="14.45" customHeight="1" x14ac:dyDescent="0.3">
      <c r="B21" s="29"/>
      <c r="C21" s="30"/>
      <c r="D21" s="27" t="s">
        <v>33</v>
      </c>
      <c r="E21" s="30"/>
      <c r="F21" s="30"/>
      <c r="G21" s="30"/>
      <c r="H21" s="30"/>
      <c r="I21" s="30"/>
      <c r="J21" s="30"/>
      <c r="K21" s="30"/>
      <c r="L21" s="33"/>
    </row>
    <row r="22" spans="2:12" s="6" customFormat="1" ht="22.5" customHeight="1" x14ac:dyDescent="0.3">
      <c r="B22" s="83"/>
      <c r="C22" s="84"/>
      <c r="D22" s="84"/>
      <c r="E22" s="290" t="s">
        <v>3</v>
      </c>
      <c r="F22" s="296"/>
      <c r="G22" s="296"/>
      <c r="H22" s="296"/>
      <c r="I22" s="84"/>
      <c r="J22" s="84"/>
      <c r="K22" s="84"/>
      <c r="L22" s="85"/>
    </row>
    <row r="23" spans="2:12" s="1" customFormat="1" ht="6.95" customHeight="1" x14ac:dyDescent="0.3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3"/>
    </row>
    <row r="24" spans="2:12" s="1" customFormat="1" ht="6.95" customHeight="1" x14ac:dyDescent="0.3">
      <c r="B24" s="29"/>
      <c r="C24" s="30"/>
      <c r="D24" s="56"/>
      <c r="E24" s="56"/>
      <c r="F24" s="56"/>
      <c r="G24" s="56"/>
      <c r="H24" s="56"/>
      <c r="I24" s="56"/>
      <c r="J24" s="56"/>
      <c r="K24" s="56"/>
      <c r="L24" s="86"/>
    </row>
    <row r="25" spans="2:12" s="1" customFormat="1" ht="15" x14ac:dyDescent="0.3">
      <c r="B25" s="29"/>
      <c r="C25" s="30"/>
      <c r="D25" s="30"/>
      <c r="E25" s="27" t="s">
        <v>78</v>
      </c>
      <c r="F25" s="30"/>
      <c r="G25" s="30"/>
      <c r="H25" s="30"/>
      <c r="I25" s="30"/>
      <c r="J25" s="30"/>
      <c r="K25" s="87">
        <f>I54</f>
        <v>0</v>
      </c>
      <c r="L25" s="33"/>
    </row>
    <row r="26" spans="2:12" s="1" customFormat="1" ht="15" x14ac:dyDescent="0.3">
      <c r="B26" s="29"/>
      <c r="C26" s="30"/>
      <c r="D26" s="30"/>
      <c r="E26" s="27" t="s">
        <v>79</v>
      </c>
      <c r="F26" s="30"/>
      <c r="G26" s="30"/>
      <c r="H26" s="30"/>
      <c r="I26" s="30"/>
      <c r="J26" s="30"/>
      <c r="K26" s="87">
        <f>J54</f>
        <v>0</v>
      </c>
      <c r="L26" s="33"/>
    </row>
    <row r="27" spans="2:12" s="1" customFormat="1" ht="25.35" customHeight="1" x14ac:dyDescent="0.3">
      <c r="B27" s="29"/>
      <c r="C27" s="30"/>
      <c r="D27" s="88" t="s">
        <v>34</v>
      </c>
      <c r="E27" s="30"/>
      <c r="F27" s="30"/>
      <c r="G27" s="30"/>
      <c r="H27" s="30"/>
      <c r="I27" s="30"/>
      <c r="J27" s="30"/>
      <c r="K27" s="89">
        <f>ROUND(K87,2)</f>
        <v>0</v>
      </c>
      <c r="L27" s="33"/>
    </row>
    <row r="28" spans="2:12" s="1" customFormat="1" ht="6.95" customHeight="1" x14ac:dyDescent="0.3">
      <c r="B28" s="29"/>
      <c r="C28" s="30"/>
      <c r="D28" s="56"/>
      <c r="E28" s="56"/>
      <c r="F28" s="56"/>
      <c r="G28" s="56"/>
      <c r="H28" s="56"/>
      <c r="I28" s="56"/>
      <c r="J28" s="56"/>
      <c r="K28" s="56"/>
      <c r="L28" s="86"/>
    </row>
    <row r="29" spans="2:12" s="1" customFormat="1" ht="14.45" customHeight="1" x14ac:dyDescent="0.3">
      <c r="B29" s="29"/>
      <c r="C29" s="30"/>
      <c r="D29" s="30"/>
      <c r="E29" s="30"/>
      <c r="F29" s="34" t="s">
        <v>36</v>
      </c>
      <c r="G29" s="30"/>
      <c r="H29" s="30"/>
      <c r="I29" s="34" t="s">
        <v>35</v>
      </c>
      <c r="J29" s="30"/>
      <c r="K29" s="34" t="s">
        <v>37</v>
      </c>
      <c r="L29" s="33"/>
    </row>
    <row r="30" spans="2:12" s="1" customFormat="1" ht="14.45" customHeight="1" x14ac:dyDescent="0.3">
      <c r="B30" s="29"/>
      <c r="C30" s="30"/>
      <c r="D30" s="37" t="s">
        <v>38</v>
      </c>
      <c r="E30" s="37" t="s">
        <v>39</v>
      </c>
      <c r="F30" s="90">
        <f>ROUND(SUM(BE87:BE148), 2)</f>
        <v>0</v>
      </c>
      <c r="G30" s="30"/>
      <c r="H30" s="30"/>
      <c r="I30" s="91">
        <v>0.21</v>
      </c>
      <c r="J30" s="30"/>
      <c r="K30" s="90">
        <f>ROUND(ROUND((SUM(BE87:BE148)), 2)*I30, 2)</f>
        <v>0</v>
      </c>
      <c r="L30" s="33"/>
    </row>
    <row r="31" spans="2:12" s="1" customFormat="1" ht="14.45" customHeight="1" x14ac:dyDescent="0.3">
      <c r="B31" s="29"/>
      <c r="C31" s="30"/>
      <c r="D31" s="30"/>
      <c r="E31" s="37" t="s">
        <v>40</v>
      </c>
      <c r="F31" s="90">
        <f>ROUND(SUM(BF87:BF148), 2)</f>
        <v>0</v>
      </c>
      <c r="G31" s="30"/>
      <c r="H31" s="30"/>
      <c r="I31" s="91">
        <v>0.15</v>
      </c>
      <c r="J31" s="30"/>
      <c r="K31" s="90">
        <f>ROUND(ROUND((SUM(BF87:BF148)), 2)*I31, 2)</f>
        <v>0</v>
      </c>
      <c r="L31" s="33"/>
    </row>
    <row r="32" spans="2:12" s="1" customFormat="1" ht="14.45" hidden="1" customHeight="1" x14ac:dyDescent="0.3">
      <c r="B32" s="29"/>
      <c r="C32" s="30"/>
      <c r="D32" s="30"/>
      <c r="E32" s="37" t="s">
        <v>41</v>
      </c>
      <c r="F32" s="90">
        <f>ROUND(SUM(BG87:BG148), 2)</f>
        <v>0</v>
      </c>
      <c r="G32" s="30"/>
      <c r="H32" s="30"/>
      <c r="I32" s="91">
        <v>0.21</v>
      </c>
      <c r="J32" s="30"/>
      <c r="K32" s="90">
        <v>0</v>
      </c>
      <c r="L32" s="33"/>
    </row>
    <row r="33" spans="2:12" s="1" customFormat="1" ht="14.45" hidden="1" customHeight="1" x14ac:dyDescent="0.3">
      <c r="B33" s="29"/>
      <c r="C33" s="30"/>
      <c r="D33" s="30"/>
      <c r="E33" s="37" t="s">
        <v>42</v>
      </c>
      <c r="F33" s="90">
        <f>ROUND(SUM(BH87:BH148), 2)</f>
        <v>0</v>
      </c>
      <c r="G33" s="30"/>
      <c r="H33" s="30"/>
      <c r="I33" s="91">
        <v>0.15</v>
      </c>
      <c r="J33" s="30"/>
      <c r="K33" s="90">
        <v>0</v>
      </c>
      <c r="L33" s="33"/>
    </row>
    <row r="34" spans="2:12" s="1" customFormat="1" ht="14.45" hidden="1" customHeight="1" x14ac:dyDescent="0.3">
      <c r="B34" s="29"/>
      <c r="C34" s="30"/>
      <c r="D34" s="30"/>
      <c r="E34" s="37" t="s">
        <v>43</v>
      </c>
      <c r="F34" s="90">
        <f>ROUND(SUM(BI87:BI148), 2)</f>
        <v>0</v>
      </c>
      <c r="G34" s="30"/>
      <c r="H34" s="30"/>
      <c r="I34" s="91">
        <v>0</v>
      </c>
      <c r="J34" s="30"/>
      <c r="K34" s="90">
        <v>0</v>
      </c>
      <c r="L34" s="33"/>
    </row>
    <row r="35" spans="2:12" s="1" customFormat="1" ht="6.95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3"/>
    </row>
    <row r="36" spans="2:12" s="1" customFormat="1" ht="25.35" customHeight="1" x14ac:dyDescent="0.3">
      <c r="B36" s="29"/>
      <c r="C36" s="92"/>
      <c r="D36" s="93" t="s">
        <v>44</v>
      </c>
      <c r="E36" s="59"/>
      <c r="F36" s="59"/>
      <c r="G36" s="94" t="s">
        <v>45</v>
      </c>
      <c r="H36" s="95" t="s">
        <v>46</v>
      </c>
      <c r="I36" s="59"/>
      <c r="J36" s="59"/>
      <c r="K36" s="96">
        <f>SUM(K27:K34)</f>
        <v>0</v>
      </c>
      <c r="L36" s="97"/>
    </row>
    <row r="37" spans="2:12" s="1" customFormat="1" ht="14.45" customHeight="1" x14ac:dyDescent="0.3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6"/>
    </row>
    <row r="41" spans="2:12" s="1" customFormat="1" ht="6.95" customHeight="1" x14ac:dyDescent="0.3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98"/>
    </row>
    <row r="42" spans="2:12" s="1" customFormat="1" ht="36.950000000000003" customHeight="1" x14ac:dyDescent="0.3">
      <c r="B42" s="29"/>
      <c r="C42" s="21" t="s">
        <v>80</v>
      </c>
      <c r="D42" s="30"/>
      <c r="E42" s="30"/>
      <c r="F42" s="30"/>
      <c r="G42" s="30"/>
      <c r="H42" s="30"/>
      <c r="I42" s="30"/>
      <c r="J42" s="30"/>
      <c r="K42" s="30"/>
      <c r="L42" s="33"/>
    </row>
    <row r="43" spans="2:12" s="1" customFormat="1" ht="6.95" customHeight="1" x14ac:dyDescent="0.3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3"/>
    </row>
    <row r="44" spans="2:12" s="1" customFormat="1" ht="14.45" customHeight="1" x14ac:dyDescent="0.3">
      <c r="B44" s="29"/>
      <c r="C44" s="27" t="s">
        <v>16</v>
      </c>
      <c r="D44" s="30"/>
      <c r="E44" s="30"/>
      <c r="F44" s="30"/>
      <c r="G44" s="30"/>
      <c r="H44" s="30"/>
      <c r="I44" s="30"/>
      <c r="J44" s="30"/>
      <c r="K44" s="30"/>
      <c r="L44" s="33"/>
    </row>
    <row r="45" spans="2:12" s="1" customFormat="1" ht="23.25" customHeight="1" x14ac:dyDescent="0.3">
      <c r="B45" s="29"/>
      <c r="C45" s="30"/>
      <c r="D45" s="30"/>
      <c r="E45" s="295" t="str">
        <f>E7</f>
        <v>Gymnazium , Pardubice, Mozartova - interaktivní učebny matematiky</v>
      </c>
      <c r="F45" s="275"/>
      <c r="G45" s="275"/>
      <c r="H45" s="275"/>
      <c r="I45" s="30"/>
      <c r="J45" s="30"/>
      <c r="K45" s="30"/>
      <c r="L45" s="33"/>
    </row>
    <row r="46" spans="2:12" s="1" customFormat="1" ht="6.95" customHeight="1" x14ac:dyDescent="0.3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3"/>
    </row>
    <row r="47" spans="2:12" s="1" customFormat="1" ht="18" customHeight="1" x14ac:dyDescent="0.3">
      <c r="B47" s="29"/>
      <c r="C47" s="27" t="s">
        <v>21</v>
      </c>
      <c r="D47" s="30"/>
      <c r="E47" s="30"/>
      <c r="F47" s="25" t="str">
        <f>F10</f>
        <v>Mozartova 449, Pardubice</v>
      </c>
      <c r="G47" s="30"/>
      <c r="H47" s="30"/>
      <c r="I47" s="27" t="s">
        <v>23</v>
      </c>
      <c r="J47" s="82" t="str">
        <f>IF(J10="","",J10)</f>
        <v>25. 1. 2017</v>
      </c>
      <c r="K47" s="30"/>
      <c r="L47" s="33"/>
    </row>
    <row r="48" spans="2:12" s="1" customFormat="1" ht="6.95" customHeight="1" x14ac:dyDescent="0.3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3"/>
    </row>
    <row r="49" spans="2:47" s="1" customFormat="1" ht="15" x14ac:dyDescent="0.3">
      <c r="B49" s="29"/>
      <c r="C49" s="27" t="s">
        <v>27</v>
      </c>
      <c r="D49" s="30"/>
      <c r="E49" s="30"/>
      <c r="F49" s="25" t="str">
        <f>E13</f>
        <v xml:space="preserve"> </v>
      </c>
      <c r="G49" s="30"/>
      <c r="H49" s="30"/>
      <c r="I49" s="27" t="s">
        <v>32</v>
      </c>
      <c r="J49" s="25" t="str">
        <f>E19</f>
        <v xml:space="preserve"> </v>
      </c>
      <c r="K49" s="30"/>
      <c r="L49" s="33"/>
    </row>
    <row r="50" spans="2:47" s="1" customFormat="1" ht="14.45" customHeight="1" x14ac:dyDescent="0.3">
      <c r="B50" s="29"/>
      <c r="C50" s="27" t="s">
        <v>31</v>
      </c>
      <c r="D50" s="30"/>
      <c r="E50" s="30"/>
      <c r="F50" s="25" t="str">
        <f>IF(E16="","",E16)</f>
        <v xml:space="preserve"> </v>
      </c>
      <c r="G50" s="30"/>
      <c r="H50" s="30"/>
      <c r="I50" s="30"/>
      <c r="J50" s="30"/>
      <c r="K50" s="30"/>
      <c r="L50" s="33"/>
    </row>
    <row r="51" spans="2:47" s="1" customFormat="1" ht="10.35" customHeight="1" x14ac:dyDescent="0.3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3"/>
    </row>
    <row r="52" spans="2:47" s="1" customFormat="1" ht="29.25" customHeight="1" x14ac:dyDescent="0.3">
      <c r="B52" s="29"/>
      <c r="C52" s="99" t="s">
        <v>81</v>
      </c>
      <c r="D52" s="92"/>
      <c r="E52" s="92"/>
      <c r="F52" s="92"/>
      <c r="G52" s="92"/>
      <c r="H52" s="92"/>
      <c r="I52" s="100" t="s">
        <v>82</v>
      </c>
      <c r="J52" s="100" t="s">
        <v>83</v>
      </c>
      <c r="K52" s="100" t="s">
        <v>84</v>
      </c>
      <c r="L52" s="101"/>
    </row>
    <row r="53" spans="2:47" s="1" customFormat="1" ht="10.35" customHeight="1" x14ac:dyDescent="0.3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3"/>
    </row>
    <row r="54" spans="2:47" s="1" customFormat="1" ht="29.25" customHeight="1" x14ac:dyDescent="0.3">
      <c r="B54" s="29"/>
      <c r="C54" s="102" t="s">
        <v>85</v>
      </c>
      <c r="D54" s="30"/>
      <c r="E54" s="30"/>
      <c r="F54" s="30"/>
      <c r="G54" s="30"/>
      <c r="H54" s="30"/>
      <c r="I54" s="89">
        <f>Q87</f>
        <v>0</v>
      </c>
      <c r="J54" s="89">
        <f>R87</f>
        <v>0</v>
      </c>
      <c r="K54" s="89">
        <f>K87</f>
        <v>0</v>
      </c>
      <c r="L54" s="33"/>
      <c r="AU54" s="15" t="s">
        <v>86</v>
      </c>
    </row>
    <row r="55" spans="2:47" s="7" customFormat="1" ht="24.95" customHeight="1" x14ac:dyDescent="0.3">
      <c r="B55" s="103"/>
      <c r="C55" s="104"/>
      <c r="D55" s="105" t="s">
        <v>87</v>
      </c>
      <c r="E55" s="106"/>
      <c r="F55" s="106"/>
      <c r="G55" s="106"/>
      <c r="H55" s="106"/>
      <c r="I55" s="107">
        <f>Q88</f>
        <v>0</v>
      </c>
      <c r="J55" s="107">
        <f>R88</f>
        <v>0</v>
      </c>
      <c r="K55" s="107">
        <f>K88</f>
        <v>0</v>
      </c>
      <c r="L55" s="108"/>
    </row>
    <row r="56" spans="2:47" s="7" customFormat="1" ht="24.95" customHeight="1" x14ac:dyDescent="0.3">
      <c r="B56" s="103"/>
      <c r="C56" s="104"/>
      <c r="D56" s="105" t="s">
        <v>88</v>
      </c>
      <c r="E56" s="106"/>
      <c r="F56" s="106"/>
      <c r="G56" s="106"/>
      <c r="H56" s="106"/>
      <c r="I56" s="107">
        <f>Q95</f>
        <v>0</v>
      </c>
      <c r="J56" s="107">
        <f>R95</f>
        <v>0</v>
      </c>
      <c r="K56" s="107">
        <f>K95</f>
        <v>0</v>
      </c>
      <c r="L56" s="108"/>
    </row>
    <row r="57" spans="2:47" s="8" customFormat="1" ht="19.899999999999999" customHeight="1" x14ac:dyDescent="0.3">
      <c r="B57" s="109"/>
      <c r="C57" s="110"/>
      <c r="D57" s="111" t="s">
        <v>89</v>
      </c>
      <c r="E57" s="112"/>
      <c r="F57" s="112"/>
      <c r="G57" s="112"/>
      <c r="H57" s="112"/>
      <c r="I57" s="113">
        <f>Q96</f>
        <v>0</v>
      </c>
      <c r="J57" s="113">
        <f>R96</f>
        <v>0</v>
      </c>
      <c r="K57" s="113">
        <f>K96</f>
        <v>0</v>
      </c>
      <c r="L57" s="114"/>
    </row>
    <row r="58" spans="2:47" s="8" customFormat="1" ht="19.899999999999999" customHeight="1" x14ac:dyDescent="0.3">
      <c r="B58" s="109"/>
      <c r="C58" s="110"/>
      <c r="D58" s="111" t="s">
        <v>90</v>
      </c>
      <c r="E58" s="112"/>
      <c r="F58" s="112"/>
      <c r="G58" s="112"/>
      <c r="H58" s="112"/>
      <c r="I58" s="113">
        <f>Q99</f>
        <v>0</v>
      </c>
      <c r="J58" s="113">
        <f>R99</f>
        <v>0</v>
      </c>
      <c r="K58" s="113">
        <f>K99</f>
        <v>0</v>
      </c>
      <c r="L58" s="114"/>
    </row>
    <row r="59" spans="2:47" s="7" customFormat="1" ht="24.95" customHeight="1" x14ac:dyDescent="0.3">
      <c r="B59" s="103"/>
      <c r="C59" s="104"/>
      <c r="D59" s="105" t="s">
        <v>91</v>
      </c>
      <c r="E59" s="106"/>
      <c r="F59" s="106"/>
      <c r="G59" s="106"/>
      <c r="H59" s="106"/>
      <c r="I59" s="107">
        <f>Q102</f>
        <v>0</v>
      </c>
      <c r="J59" s="107">
        <f>R102</f>
        <v>0</v>
      </c>
      <c r="K59" s="107">
        <f>K102</f>
        <v>0</v>
      </c>
      <c r="L59" s="108"/>
    </row>
    <row r="60" spans="2:47" s="7" customFormat="1" ht="24.95" customHeight="1" x14ac:dyDescent="0.3">
      <c r="B60" s="103"/>
      <c r="C60" s="104"/>
      <c r="D60" s="105" t="s">
        <v>92</v>
      </c>
      <c r="E60" s="106"/>
      <c r="F60" s="106"/>
      <c r="G60" s="106"/>
      <c r="H60" s="106"/>
      <c r="I60" s="107">
        <f>Q104</f>
        <v>0</v>
      </c>
      <c r="J60" s="107">
        <f>R104</f>
        <v>0</v>
      </c>
      <c r="K60" s="107">
        <f>K104</f>
        <v>0</v>
      </c>
      <c r="L60" s="108"/>
    </row>
    <row r="61" spans="2:47" s="7" customFormat="1" ht="24.95" customHeight="1" x14ac:dyDescent="0.3">
      <c r="B61" s="103"/>
      <c r="C61" s="104"/>
      <c r="D61" s="105" t="s">
        <v>93</v>
      </c>
      <c r="E61" s="106"/>
      <c r="F61" s="106"/>
      <c r="G61" s="106"/>
      <c r="H61" s="106"/>
      <c r="I61" s="107">
        <f>Q106</f>
        <v>0</v>
      </c>
      <c r="J61" s="107">
        <f>R106</f>
        <v>0</v>
      </c>
      <c r="K61" s="107">
        <f>K106</f>
        <v>0</v>
      </c>
      <c r="L61" s="108"/>
    </row>
    <row r="62" spans="2:47" s="7" customFormat="1" ht="24.95" customHeight="1" x14ac:dyDescent="0.3">
      <c r="B62" s="103"/>
      <c r="C62" s="104"/>
      <c r="D62" s="105" t="s">
        <v>94</v>
      </c>
      <c r="E62" s="106"/>
      <c r="F62" s="106"/>
      <c r="G62" s="106"/>
      <c r="H62" s="106"/>
      <c r="I62" s="107">
        <f>Q117</f>
        <v>0</v>
      </c>
      <c r="J62" s="107">
        <f>R117</f>
        <v>0</v>
      </c>
      <c r="K62" s="107">
        <f>K117</f>
        <v>0</v>
      </c>
      <c r="L62" s="108"/>
    </row>
    <row r="63" spans="2:47" s="7" customFormat="1" ht="24.95" customHeight="1" x14ac:dyDescent="0.3">
      <c r="B63" s="103"/>
      <c r="C63" s="104"/>
      <c r="D63" s="105" t="s">
        <v>95</v>
      </c>
      <c r="E63" s="106"/>
      <c r="F63" s="106"/>
      <c r="G63" s="106"/>
      <c r="H63" s="106"/>
      <c r="I63" s="107">
        <f>Q121</f>
        <v>0</v>
      </c>
      <c r="J63" s="107">
        <f>R121</f>
        <v>0</v>
      </c>
      <c r="K63" s="107">
        <f>K121</f>
        <v>0</v>
      </c>
      <c r="L63" s="108"/>
    </row>
    <row r="64" spans="2:47" s="7" customFormat="1" ht="24.95" customHeight="1" x14ac:dyDescent="0.3">
      <c r="B64" s="103"/>
      <c r="C64" s="104"/>
      <c r="D64" s="105" t="s">
        <v>96</v>
      </c>
      <c r="E64" s="106"/>
      <c r="F64" s="106"/>
      <c r="G64" s="106"/>
      <c r="H64" s="106"/>
      <c r="I64" s="107">
        <f>Q126</f>
        <v>0</v>
      </c>
      <c r="J64" s="107">
        <f>R126</f>
        <v>0</v>
      </c>
      <c r="K64" s="107">
        <f>K126</f>
        <v>0</v>
      </c>
      <c r="L64" s="108"/>
    </row>
    <row r="65" spans="2:13" s="7" customFormat="1" ht="24.95" customHeight="1" x14ac:dyDescent="0.3">
      <c r="B65" s="103"/>
      <c r="C65" s="104"/>
      <c r="D65" s="105" t="s">
        <v>97</v>
      </c>
      <c r="E65" s="106"/>
      <c r="F65" s="106"/>
      <c r="G65" s="106"/>
      <c r="H65" s="106"/>
      <c r="I65" s="107">
        <f>Q139</f>
        <v>0</v>
      </c>
      <c r="J65" s="107">
        <f>R139</f>
        <v>0</v>
      </c>
      <c r="K65" s="107">
        <f>K139</f>
        <v>0</v>
      </c>
      <c r="L65" s="108"/>
    </row>
    <row r="66" spans="2:13" s="8" customFormat="1" ht="19.899999999999999" customHeight="1" x14ac:dyDescent="0.3">
      <c r="B66" s="109"/>
      <c r="C66" s="110"/>
      <c r="D66" s="111" t="s">
        <v>98</v>
      </c>
      <c r="E66" s="112"/>
      <c r="F66" s="112"/>
      <c r="G66" s="112"/>
      <c r="H66" s="112"/>
      <c r="I66" s="113">
        <f>Q140</f>
        <v>0</v>
      </c>
      <c r="J66" s="113">
        <f>R140</f>
        <v>0</v>
      </c>
      <c r="K66" s="113">
        <f>K140</f>
        <v>0</v>
      </c>
      <c r="L66" s="114"/>
    </row>
    <row r="67" spans="2:13" s="7" customFormat="1" ht="24.95" customHeight="1" x14ac:dyDescent="0.3">
      <c r="B67" s="103"/>
      <c r="C67" s="104"/>
      <c r="D67" s="105" t="s">
        <v>99</v>
      </c>
      <c r="E67" s="106"/>
      <c r="F67" s="106"/>
      <c r="G67" s="106"/>
      <c r="H67" s="106"/>
      <c r="I67" s="107">
        <f>Q143</f>
        <v>0</v>
      </c>
      <c r="J67" s="107">
        <f>R143</f>
        <v>0</v>
      </c>
      <c r="K67" s="107">
        <f>K143</f>
        <v>0</v>
      </c>
      <c r="L67" s="108"/>
    </row>
    <row r="68" spans="2:13" s="8" customFormat="1" ht="19.899999999999999" customHeight="1" x14ac:dyDescent="0.3">
      <c r="B68" s="109"/>
      <c r="C68" s="110"/>
      <c r="D68" s="111" t="s">
        <v>100</v>
      </c>
      <c r="E68" s="112"/>
      <c r="F68" s="112"/>
      <c r="G68" s="112"/>
      <c r="H68" s="112"/>
      <c r="I68" s="113">
        <f>Q144</f>
        <v>0</v>
      </c>
      <c r="J68" s="113">
        <f>R144</f>
        <v>0</v>
      </c>
      <c r="K68" s="113">
        <f>K144</f>
        <v>0</v>
      </c>
      <c r="L68" s="114"/>
    </row>
    <row r="69" spans="2:13" s="7" customFormat="1" ht="24.95" customHeight="1" x14ac:dyDescent="0.3">
      <c r="B69" s="103"/>
      <c r="C69" s="104"/>
      <c r="D69" s="105" t="s">
        <v>101</v>
      </c>
      <c r="E69" s="106"/>
      <c r="F69" s="106"/>
      <c r="G69" s="106"/>
      <c r="H69" s="106"/>
      <c r="I69" s="107">
        <f>Q147</f>
        <v>0</v>
      </c>
      <c r="J69" s="107">
        <f>R147</f>
        <v>0</v>
      </c>
      <c r="K69" s="107">
        <f>K147</f>
        <v>0</v>
      </c>
      <c r="L69" s="108"/>
    </row>
    <row r="70" spans="2:13" s="1" customFormat="1" ht="21.75" customHeight="1" x14ac:dyDescent="0.3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3"/>
    </row>
    <row r="71" spans="2:13" s="1" customFormat="1" ht="6.95" customHeight="1" x14ac:dyDescent="0.3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6"/>
    </row>
    <row r="75" spans="2:13" s="1" customFormat="1" ht="6.95" customHeight="1" x14ac:dyDescent="0.3"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29"/>
    </row>
    <row r="76" spans="2:13" s="1" customFormat="1" ht="36.950000000000003" customHeight="1" x14ac:dyDescent="0.3">
      <c r="B76" s="29"/>
      <c r="C76" s="49" t="s">
        <v>102</v>
      </c>
      <c r="M76" s="29"/>
    </row>
    <row r="77" spans="2:13" s="1" customFormat="1" ht="6.95" customHeight="1" x14ac:dyDescent="0.3">
      <c r="B77" s="29"/>
      <c r="M77" s="29"/>
    </row>
    <row r="78" spans="2:13" s="1" customFormat="1" ht="14.45" customHeight="1" x14ac:dyDescent="0.3">
      <c r="B78" s="29"/>
      <c r="C78" s="51" t="s">
        <v>16</v>
      </c>
      <c r="M78" s="29"/>
    </row>
    <row r="79" spans="2:13" s="1" customFormat="1" ht="23.25" customHeight="1" x14ac:dyDescent="0.3">
      <c r="B79" s="29"/>
      <c r="E79" s="267" t="str">
        <f>E7</f>
        <v>Gymnazium , Pardubice, Mozartova - interaktivní učebny matematiky</v>
      </c>
      <c r="F79" s="270"/>
      <c r="G79" s="270"/>
      <c r="H79" s="270"/>
      <c r="M79" s="29"/>
    </row>
    <row r="80" spans="2:13" s="1" customFormat="1" ht="6.95" customHeight="1" x14ac:dyDescent="0.3">
      <c r="B80" s="29"/>
      <c r="M80" s="29"/>
    </row>
    <row r="81" spans="2:65" s="1" customFormat="1" ht="18" customHeight="1" x14ac:dyDescent="0.3">
      <c r="B81" s="29"/>
      <c r="C81" s="51" t="s">
        <v>21</v>
      </c>
      <c r="F81" s="115" t="str">
        <f>F10</f>
        <v>Mozartova 449, Pardubice</v>
      </c>
      <c r="I81" s="51" t="s">
        <v>23</v>
      </c>
      <c r="J81" s="55" t="str">
        <f>IF(J10="","",J10)</f>
        <v>25. 1. 2017</v>
      </c>
      <c r="M81" s="29"/>
    </row>
    <row r="82" spans="2:65" s="1" customFormat="1" ht="6.95" customHeight="1" x14ac:dyDescent="0.3">
      <c r="B82" s="29"/>
      <c r="M82" s="29"/>
    </row>
    <row r="83" spans="2:65" s="1" customFormat="1" ht="15" x14ac:dyDescent="0.3">
      <c r="B83" s="29"/>
      <c r="C83" s="51" t="s">
        <v>27</v>
      </c>
      <c r="F83" s="115" t="str">
        <f>E13</f>
        <v xml:space="preserve"> </v>
      </c>
      <c r="I83" s="51" t="s">
        <v>32</v>
      </c>
      <c r="J83" s="115" t="str">
        <f>E19</f>
        <v xml:space="preserve"> </v>
      </c>
      <c r="M83" s="29"/>
    </row>
    <row r="84" spans="2:65" s="1" customFormat="1" ht="14.45" customHeight="1" x14ac:dyDescent="0.3">
      <c r="B84" s="29"/>
      <c r="C84" s="51" t="s">
        <v>31</v>
      </c>
      <c r="F84" s="115" t="str">
        <f>IF(E16="","",E16)</f>
        <v xml:space="preserve"> </v>
      </c>
      <c r="M84" s="29"/>
    </row>
    <row r="85" spans="2:65" s="1" customFormat="1" ht="10.35" customHeight="1" x14ac:dyDescent="0.3">
      <c r="B85" s="29"/>
      <c r="M85" s="29"/>
    </row>
    <row r="86" spans="2:65" s="9" customFormat="1" ht="29.25" customHeight="1" x14ac:dyDescent="0.3">
      <c r="B86" s="116"/>
      <c r="C86" s="117" t="s">
        <v>103</v>
      </c>
      <c r="D86" s="118" t="s">
        <v>53</v>
      </c>
      <c r="E86" s="118" t="s">
        <v>49</v>
      </c>
      <c r="F86" s="118" t="s">
        <v>104</v>
      </c>
      <c r="G86" s="118" t="s">
        <v>105</v>
      </c>
      <c r="H86" s="118" t="s">
        <v>106</v>
      </c>
      <c r="I86" s="118" t="s">
        <v>107</v>
      </c>
      <c r="J86" s="118" t="s">
        <v>108</v>
      </c>
      <c r="K86" s="118" t="s">
        <v>84</v>
      </c>
      <c r="L86" s="119" t="s">
        <v>109</v>
      </c>
      <c r="M86" s="116"/>
      <c r="N86" s="61" t="s">
        <v>110</v>
      </c>
      <c r="O86" s="62" t="s">
        <v>38</v>
      </c>
      <c r="P86" s="62" t="s">
        <v>111</v>
      </c>
      <c r="Q86" s="62" t="s">
        <v>112</v>
      </c>
      <c r="R86" s="62" t="s">
        <v>113</v>
      </c>
      <c r="S86" s="62" t="s">
        <v>114</v>
      </c>
      <c r="T86" s="62" t="s">
        <v>115</v>
      </c>
      <c r="U86" s="62" t="s">
        <v>116</v>
      </c>
      <c r="V86" s="62" t="s">
        <v>117</v>
      </c>
      <c r="W86" s="62" t="s">
        <v>118</v>
      </c>
      <c r="X86" s="63" t="s">
        <v>119</v>
      </c>
    </row>
    <row r="87" spans="2:65" s="1" customFormat="1" ht="29.25" customHeight="1" x14ac:dyDescent="0.35">
      <c r="B87" s="29"/>
      <c r="C87" s="65" t="s">
        <v>85</v>
      </c>
      <c r="K87" s="120">
        <f>BK87</f>
        <v>0</v>
      </c>
      <c r="M87" s="29"/>
      <c r="N87" s="64"/>
      <c r="O87" s="56"/>
      <c r="P87" s="56"/>
      <c r="Q87" s="121">
        <f>Q88+Q95+Q102+Q104+Q106+Q117+Q121+Q126+Q139+Q143+Q147</f>
        <v>0</v>
      </c>
      <c r="R87" s="121">
        <f>R88+R95+R102+R104+R106+R117+R121+R126+R139+R143+R147</f>
        <v>0</v>
      </c>
      <c r="S87" s="56"/>
      <c r="T87" s="122">
        <f>T88+T95+T102+T104+T106+T117+T121+T126+T139+T143+T147</f>
        <v>309.53999999999996</v>
      </c>
      <c r="U87" s="56"/>
      <c r="V87" s="122">
        <f>V88+V95+V102+V104+V106+V117+V121+V126+V139+V143+V147</f>
        <v>2.5893809999999999</v>
      </c>
      <c r="W87" s="56"/>
      <c r="X87" s="123">
        <f>X88+X95+X102+X104+X106+X117+X121+X126+X139+X143+X147</f>
        <v>1.3599999999999999</v>
      </c>
      <c r="AT87" s="15" t="s">
        <v>69</v>
      </c>
      <c r="AU87" s="15" t="s">
        <v>86</v>
      </c>
      <c r="BK87" s="124">
        <f>BK88+BK95+BK102+BK104+BK106+BK117+BK121+BK126+BK139+BK143+BK147</f>
        <v>0</v>
      </c>
    </row>
    <row r="88" spans="2:65" s="10" customFormat="1" ht="37.35" customHeight="1" x14ac:dyDescent="0.35">
      <c r="B88" s="125"/>
      <c r="D88" s="126" t="s">
        <v>69</v>
      </c>
      <c r="E88" s="127" t="s">
        <v>120</v>
      </c>
      <c r="F88" s="127" t="s">
        <v>121</v>
      </c>
      <c r="K88" s="128">
        <f>BK88</f>
        <v>0</v>
      </c>
      <c r="M88" s="125"/>
      <c r="N88" s="129"/>
      <c r="O88" s="130"/>
      <c r="P88" s="130"/>
      <c r="Q88" s="131">
        <f>SUM(Q89:Q94)</f>
        <v>0</v>
      </c>
      <c r="R88" s="131">
        <f>SUM(R89:R94)</f>
        <v>0</v>
      </c>
      <c r="S88" s="130"/>
      <c r="T88" s="132">
        <f>SUM(T89:T94)</f>
        <v>0</v>
      </c>
      <c r="U88" s="130"/>
      <c r="V88" s="132">
        <f>SUM(V89:V94)</f>
        <v>0</v>
      </c>
      <c r="W88" s="130"/>
      <c r="X88" s="133">
        <f>SUM(X89:X94)</f>
        <v>0</v>
      </c>
      <c r="AR88" s="134" t="s">
        <v>20</v>
      </c>
      <c r="AT88" s="135" t="s">
        <v>69</v>
      </c>
      <c r="AU88" s="135" t="s">
        <v>70</v>
      </c>
      <c r="AY88" s="134" t="s">
        <v>122</v>
      </c>
      <c r="BK88" s="136">
        <f>SUM(BK89:BK94)</f>
        <v>0</v>
      </c>
    </row>
    <row r="89" spans="2:65" s="1" customFormat="1" ht="22.5" customHeight="1" x14ac:dyDescent="0.3">
      <c r="B89" s="137"/>
      <c r="C89" s="138" t="s">
        <v>123</v>
      </c>
      <c r="D89" s="138" t="s">
        <v>124</v>
      </c>
      <c r="E89" s="139" t="s">
        <v>125</v>
      </c>
      <c r="F89" s="140" t="s">
        <v>126</v>
      </c>
      <c r="G89" s="141" t="s">
        <v>127</v>
      </c>
      <c r="H89" s="142">
        <v>2</v>
      </c>
      <c r="I89" s="305">
        <v>0</v>
      </c>
      <c r="J89" s="305">
        <v>0</v>
      </c>
      <c r="K89" s="143">
        <f t="shared" ref="K89:K94" si="0">ROUND(P89*H89,2)</f>
        <v>0</v>
      </c>
      <c r="L89" s="259" t="s">
        <v>530</v>
      </c>
      <c r="M89" s="29"/>
      <c r="N89" s="144" t="s">
        <v>3</v>
      </c>
      <c r="O89" s="145" t="s">
        <v>39</v>
      </c>
      <c r="P89" s="90">
        <f t="shared" ref="P89:P94" si="1">I89+J89</f>
        <v>0</v>
      </c>
      <c r="Q89" s="90">
        <f t="shared" ref="Q89:Q94" si="2">ROUND(I89*H89,2)</f>
        <v>0</v>
      </c>
      <c r="R89" s="90">
        <f t="shared" ref="R89:R94" si="3">ROUND(J89*H89,2)</f>
        <v>0</v>
      </c>
      <c r="S89" s="146">
        <v>0</v>
      </c>
      <c r="T89" s="146">
        <f t="shared" ref="T89:T94" si="4">S89*H89</f>
        <v>0</v>
      </c>
      <c r="U89" s="146">
        <v>0</v>
      </c>
      <c r="V89" s="146">
        <f t="shared" ref="V89:V94" si="5">U89*H89</f>
        <v>0</v>
      </c>
      <c r="W89" s="146">
        <v>0</v>
      </c>
      <c r="X89" s="147">
        <f t="shared" ref="X89:X94" si="6">W89*H89</f>
        <v>0</v>
      </c>
      <c r="AR89" s="15" t="s">
        <v>128</v>
      </c>
      <c r="AT89" s="15" t="s">
        <v>124</v>
      </c>
      <c r="AU89" s="15" t="s">
        <v>20</v>
      </c>
      <c r="AY89" s="15" t="s">
        <v>122</v>
      </c>
      <c r="BE89" s="148">
        <f t="shared" ref="BE89:BE94" si="7">IF(O89="základní",K89,0)</f>
        <v>0</v>
      </c>
      <c r="BF89" s="148">
        <f t="shared" ref="BF89:BF94" si="8">IF(O89="snížená",K89,0)</f>
        <v>0</v>
      </c>
      <c r="BG89" s="148">
        <f t="shared" ref="BG89:BG94" si="9">IF(O89="zákl. přenesená",K89,0)</f>
        <v>0</v>
      </c>
      <c r="BH89" s="148">
        <f t="shared" ref="BH89:BH94" si="10">IF(O89="sníž. přenesená",K89,0)</f>
        <v>0</v>
      </c>
      <c r="BI89" s="148">
        <f t="shared" ref="BI89:BI94" si="11">IF(O89="nulová",K89,0)</f>
        <v>0</v>
      </c>
      <c r="BJ89" s="15" t="s">
        <v>20</v>
      </c>
      <c r="BK89" s="148">
        <f t="shared" ref="BK89:BK94" si="12">ROUND(P89*H89,2)</f>
        <v>0</v>
      </c>
      <c r="BL89" s="15" t="s">
        <v>128</v>
      </c>
      <c r="BM89" s="15" t="s">
        <v>129</v>
      </c>
    </row>
    <row r="90" spans="2:65" s="1" customFormat="1" ht="22.5" customHeight="1" x14ac:dyDescent="0.3">
      <c r="B90" s="137"/>
      <c r="C90" s="138" t="s">
        <v>130</v>
      </c>
      <c r="D90" s="138" t="s">
        <v>124</v>
      </c>
      <c r="E90" s="139" t="s">
        <v>131</v>
      </c>
      <c r="F90" s="140" t="s">
        <v>132</v>
      </c>
      <c r="G90" s="141" t="s">
        <v>127</v>
      </c>
      <c r="H90" s="142">
        <v>2</v>
      </c>
      <c r="I90" s="305">
        <v>0</v>
      </c>
      <c r="J90" s="305">
        <v>0</v>
      </c>
      <c r="K90" s="143">
        <f t="shared" si="0"/>
        <v>0</v>
      </c>
      <c r="L90" s="140" t="s">
        <v>530</v>
      </c>
      <c r="M90" s="29"/>
      <c r="N90" s="144" t="s">
        <v>3</v>
      </c>
      <c r="O90" s="145" t="s">
        <v>39</v>
      </c>
      <c r="P90" s="90">
        <f t="shared" si="1"/>
        <v>0</v>
      </c>
      <c r="Q90" s="90">
        <f t="shared" si="2"/>
        <v>0</v>
      </c>
      <c r="R90" s="90">
        <f t="shared" si="3"/>
        <v>0</v>
      </c>
      <c r="S90" s="146">
        <v>0</v>
      </c>
      <c r="T90" s="146">
        <f t="shared" si="4"/>
        <v>0</v>
      </c>
      <c r="U90" s="146">
        <v>0</v>
      </c>
      <c r="V90" s="146">
        <f t="shared" si="5"/>
        <v>0</v>
      </c>
      <c r="W90" s="146">
        <v>0</v>
      </c>
      <c r="X90" s="147">
        <f t="shared" si="6"/>
        <v>0</v>
      </c>
      <c r="AR90" s="15" t="s">
        <v>128</v>
      </c>
      <c r="AT90" s="15" t="s">
        <v>124</v>
      </c>
      <c r="AU90" s="15" t="s">
        <v>20</v>
      </c>
      <c r="AY90" s="15" t="s">
        <v>122</v>
      </c>
      <c r="BE90" s="148">
        <f t="shared" si="7"/>
        <v>0</v>
      </c>
      <c r="BF90" s="148">
        <f t="shared" si="8"/>
        <v>0</v>
      </c>
      <c r="BG90" s="148">
        <f t="shared" si="9"/>
        <v>0</v>
      </c>
      <c r="BH90" s="148">
        <f t="shared" si="10"/>
        <v>0</v>
      </c>
      <c r="BI90" s="148">
        <f t="shared" si="11"/>
        <v>0</v>
      </c>
      <c r="BJ90" s="15" t="s">
        <v>20</v>
      </c>
      <c r="BK90" s="148">
        <f t="shared" si="12"/>
        <v>0</v>
      </c>
      <c r="BL90" s="15" t="s">
        <v>128</v>
      </c>
      <c r="BM90" s="15" t="s">
        <v>133</v>
      </c>
    </row>
    <row r="91" spans="2:65" s="1" customFormat="1" ht="22.5" customHeight="1" x14ac:dyDescent="0.3">
      <c r="B91" s="137"/>
      <c r="C91" s="138" t="s">
        <v>134</v>
      </c>
      <c r="D91" s="138" t="s">
        <v>124</v>
      </c>
      <c r="E91" s="139" t="s">
        <v>135</v>
      </c>
      <c r="F91" s="140" t="s">
        <v>136</v>
      </c>
      <c r="G91" s="141" t="s">
        <v>127</v>
      </c>
      <c r="H91" s="142">
        <v>2</v>
      </c>
      <c r="I91" s="305">
        <v>0</v>
      </c>
      <c r="J91" s="305">
        <v>0</v>
      </c>
      <c r="K91" s="143">
        <f t="shared" si="0"/>
        <v>0</v>
      </c>
      <c r="L91" s="140" t="s">
        <v>530</v>
      </c>
      <c r="M91" s="29"/>
      <c r="N91" s="144" t="s">
        <v>3</v>
      </c>
      <c r="O91" s="145" t="s">
        <v>39</v>
      </c>
      <c r="P91" s="90">
        <f t="shared" si="1"/>
        <v>0</v>
      </c>
      <c r="Q91" s="90">
        <f t="shared" si="2"/>
        <v>0</v>
      </c>
      <c r="R91" s="90">
        <f t="shared" si="3"/>
        <v>0</v>
      </c>
      <c r="S91" s="146">
        <v>0</v>
      </c>
      <c r="T91" s="146">
        <f t="shared" si="4"/>
        <v>0</v>
      </c>
      <c r="U91" s="146">
        <v>0</v>
      </c>
      <c r="V91" s="146">
        <f t="shared" si="5"/>
        <v>0</v>
      </c>
      <c r="W91" s="146">
        <v>0</v>
      </c>
      <c r="X91" s="147">
        <f t="shared" si="6"/>
        <v>0</v>
      </c>
      <c r="AR91" s="15" t="s">
        <v>128</v>
      </c>
      <c r="AT91" s="15" t="s">
        <v>124</v>
      </c>
      <c r="AU91" s="15" t="s">
        <v>20</v>
      </c>
      <c r="AY91" s="15" t="s">
        <v>122</v>
      </c>
      <c r="BE91" s="148">
        <f t="shared" si="7"/>
        <v>0</v>
      </c>
      <c r="BF91" s="148">
        <f t="shared" si="8"/>
        <v>0</v>
      </c>
      <c r="BG91" s="148">
        <f t="shared" si="9"/>
        <v>0</v>
      </c>
      <c r="BH91" s="148">
        <f t="shared" si="10"/>
        <v>0</v>
      </c>
      <c r="BI91" s="148">
        <f t="shared" si="11"/>
        <v>0</v>
      </c>
      <c r="BJ91" s="15" t="s">
        <v>20</v>
      </c>
      <c r="BK91" s="148">
        <f t="shared" si="12"/>
        <v>0</v>
      </c>
      <c r="BL91" s="15" t="s">
        <v>128</v>
      </c>
      <c r="BM91" s="15" t="s">
        <v>137</v>
      </c>
    </row>
    <row r="92" spans="2:65" s="1" customFormat="1" ht="22.5" customHeight="1" x14ac:dyDescent="0.3">
      <c r="B92" s="137"/>
      <c r="C92" s="138" t="s">
        <v>138</v>
      </c>
      <c r="D92" s="138" t="s">
        <v>124</v>
      </c>
      <c r="E92" s="139" t="s">
        <v>139</v>
      </c>
      <c r="F92" s="140" t="s">
        <v>140</v>
      </c>
      <c r="G92" s="141" t="s">
        <v>127</v>
      </c>
      <c r="H92" s="142">
        <v>80</v>
      </c>
      <c r="I92" s="305">
        <v>0</v>
      </c>
      <c r="J92" s="305">
        <v>0</v>
      </c>
      <c r="K92" s="143">
        <f t="shared" si="0"/>
        <v>0</v>
      </c>
      <c r="L92" s="140" t="s">
        <v>530</v>
      </c>
      <c r="M92" s="29"/>
      <c r="N92" s="144" t="s">
        <v>3</v>
      </c>
      <c r="O92" s="145" t="s">
        <v>39</v>
      </c>
      <c r="P92" s="90">
        <f t="shared" si="1"/>
        <v>0</v>
      </c>
      <c r="Q92" s="90">
        <f t="shared" si="2"/>
        <v>0</v>
      </c>
      <c r="R92" s="90">
        <f t="shared" si="3"/>
        <v>0</v>
      </c>
      <c r="S92" s="146">
        <v>0</v>
      </c>
      <c r="T92" s="146">
        <f t="shared" si="4"/>
        <v>0</v>
      </c>
      <c r="U92" s="146">
        <v>0</v>
      </c>
      <c r="V92" s="146">
        <f t="shared" si="5"/>
        <v>0</v>
      </c>
      <c r="W92" s="146">
        <v>0</v>
      </c>
      <c r="X92" s="147">
        <f t="shared" si="6"/>
        <v>0</v>
      </c>
      <c r="AR92" s="15" t="s">
        <v>128</v>
      </c>
      <c r="AT92" s="15" t="s">
        <v>124</v>
      </c>
      <c r="AU92" s="15" t="s">
        <v>20</v>
      </c>
      <c r="AY92" s="15" t="s">
        <v>122</v>
      </c>
      <c r="BE92" s="148">
        <f t="shared" si="7"/>
        <v>0</v>
      </c>
      <c r="BF92" s="148">
        <f t="shared" si="8"/>
        <v>0</v>
      </c>
      <c r="BG92" s="148">
        <f t="shared" si="9"/>
        <v>0</v>
      </c>
      <c r="BH92" s="148">
        <f t="shared" si="10"/>
        <v>0</v>
      </c>
      <c r="BI92" s="148">
        <f t="shared" si="11"/>
        <v>0</v>
      </c>
      <c r="BJ92" s="15" t="s">
        <v>20</v>
      </c>
      <c r="BK92" s="148">
        <f t="shared" si="12"/>
        <v>0</v>
      </c>
      <c r="BL92" s="15" t="s">
        <v>128</v>
      </c>
      <c r="BM92" s="15" t="s">
        <v>141</v>
      </c>
    </row>
    <row r="93" spans="2:65" s="1" customFormat="1" ht="22.5" customHeight="1" x14ac:dyDescent="0.3">
      <c r="B93" s="137"/>
      <c r="C93" s="138" t="s">
        <v>20</v>
      </c>
      <c r="D93" s="138" t="s">
        <v>124</v>
      </c>
      <c r="E93" s="139" t="s">
        <v>142</v>
      </c>
      <c r="F93" s="140" t="s">
        <v>143</v>
      </c>
      <c r="G93" s="141" t="s">
        <v>144</v>
      </c>
      <c r="H93" s="142">
        <v>2900</v>
      </c>
      <c r="I93" s="305">
        <v>0</v>
      </c>
      <c r="J93" s="305">
        <v>0</v>
      </c>
      <c r="K93" s="143">
        <f t="shared" si="0"/>
        <v>0</v>
      </c>
      <c r="L93" s="140" t="s">
        <v>530</v>
      </c>
      <c r="M93" s="29"/>
      <c r="N93" s="144" t="s">
        <v>3</v>
      </c>
      <c r="O93" s="145" t="s">
        <v>39</v>
      </c>
      <c r="P93" s="90">
        <f t="shared" si="1"/>
        <v>0</v>
      </c>
      <c r="Q93" s="90">
        <f t="shared" si="2"/>
        <v>0</v>
      </c>
      <c r="R93" s="90">
        <f t="shared" si="3"/>
        <v>0</v>
      </c>
      <c r="S93" s="146">
        <v>0</v>
      </c>
      <c r="T93" s="146">
        <f t="shared" si="4"/>
        <v>0</v>
      </c>
      <c r="U93" s="146">
        <v>0</v>
      </c>
      <c r="V93" s="146">
        <f t="shared" si="5"/>
        <v>0</v>
      </c>
      <c r="W93" s="146">
        <v>0</v>
      </c>
      <c r="X93" s="147">
        <f t="shared" si="6"/>
        <v>0</v>
      </c>
      <c r="AR93" s="15" t="s">
        <v>128</v>
      </c>
      <c r="AT93" s="15" t="s">
        <v>124</v>
      </c>
      <c r="AU93" s="15" t="s">
        <v>20</v>
      </c>
      <c r="AY93" s="15" t="s">
        <v>122</v>
      </c>
      <c r="BE93" s="148">
        <f t="shared" si="7"/>
        <v>0</v>
      </c>
      <c r="BF93" s="148">
        <f t="shared" si="8"/>
        <v>0</v>
      </c>
      <c r="BG93" s="148">
        <f t="shared" si="9"/>
        <v>0</v>
      </c>
      <c r="BH93" s="148">
        <f t="shared" si="10"/>
        <v>0</v>
      </c>
      <c r="BI93" s="148">
        <f t="shared" si="11"/>
        <v>0</v>
      </c>
      <c r="BJ93" s="15" t="s">
        <v>20</v>
      </c>
      <c r="BK93" s="148">
        <f t="shared" si="12"/>
        <v>0</v>
      </c>
      <c r="BL93" s="15" t="s">
        <v>128</v>
      </c>
      <c r="BM93" s="15" t="s">
        <v>145</v>
      </c>
    </row>
    <row r="94" spans="2:65" s="1" customFormat="1" ht="22.5" customHeight="1" x14ac:dyDescent="0.3">
      <c r="B94" s="137"/>
      <c r="C94" s="138" t="s">
        <v>76</v>
      </c>
      <c r="D94" s="138" t="s">
        <v>124</v>
      </c>
      <c r="E94" s="139" t="s">
        <v>146</v>
      </c>
      <c r="F94" s="140" t="s">
        <v>147</v>
      </c>
      <c r="G94" s="141" t="s">
        <v>127</v>
      </c>
      <c r="H94" s="142">
        <v>9</v>
      </c>
      <c r="I94" s="305">
        <v>0</v>
      </c>
      <c r="J94" s="305">
        <v>0</v>
      </c>
      <c r="K94" s="143">
        <f t="shared" si="0"/>
        <v>0</v>
      </c>
      <c r="L94" s="140" t="s">
        <v>530</v>
      </c>
      <c r="M94" s="29"/>
      <c r="N94" s="144" t="s">
        <v>3</v>
      </c>
      <c r="O94" s="145" t="s">
        <v>39</v>
      </c>
      <c r="P94" s="90">
        <f t="shared" si="1"/>
        <v>0</v>
      </c>
      <c r="Q94" s="90">
        <f t="shared" si="2"/>
        <v>0</v>
      </c>
      <c r="R94" s="90">
        <f t="shared" si="3"/>
        <v>0</v>
      </c>
      <c r="S94" s="146">
        <v>0</v>
      </c>
      <c r="T94" s="146">
        <f t="shared" si="4"/>
        <v>0</v>
      </c>
      <c r="U94" s="146">
        <v>0</v>
      </c>
      <c r="V94" s="146">
        <f t="shared" si="5"/>
        <v>0</v>
      </c>
      <c r="W94" s="146">
        <v>0</v>
      </c>
      <c r="X94" s="147">
        <f t="shared" si="6"/>
        <v>0</v>
      </c>
      <c r="AR94" s="15" t="s">
        <v>128</v>
      </c>
      <c r="AT94" s="15" t="s">
        <v>124</v>
      </c>
      <c r="AU94" s="15" t="s">
        <v>20</v>
      </c>
      <c r="AY94" s="15" t="s">
        <v>122</v>
      </c>
      <c r="BE94" s="148">
        <f t="shared" si="7"/>
        <v>0</v>
      </c>
      <c r="BF94" s="148">
        <f t="shared" si="8"/>
        <v>0</v>
      </c>
      <c r="BG94" s="148">
        <f t="shared" si="9"/>
        <v>0</v>
      </c>
      <c r="BH94" s="148">
        <f t="shared" si="10"/>
        <v>0</v>
      </c>
      <c r="BI94" s="148">
        <f t="shared" si="11"/>
        <v>0</v>
      </c>
      <c r="BJ94" s="15" t="s">
        <v>20</v>
      </c>
      <c r="BK94" s="148">
        <f t="shared" si="12"/>
        <v>0</v>
      </c>
      <c r="BL94" s="15" t="s">
        <v>128</v>
      </c>
      <c r="BM94" s="15" t="s">
        <v>148</v>
      </c>
    </row>
    <row r="95" spans="2:65" s="10" customFormat="1" ht="37.35" customHeight="1" x14ac:dyDescent="0.35">
      <c r="B95" s="125"/>
      <c r="D95" s="134" t="s">
        <v>69</v>
      </c>
      <c r="E95" s="149" t="s">
        <v>149</v>
      </c>
      <c r="F95" s="149" t="s">
        <v>150</v>
      </c>
      <c r="K95" s="150">
        <f>BK95</f>
        <v>0</v>
      </c>
      <c r="M95" s="125"/>
      <c r="N95" s="129"/>
      <c r="O95" s="130"/>
      <c r="P95" s="130"/>
      <c r="Q95" s="131">
        <f>Q96+Q99</f>
        <v>0</v>
      </c>
      <c r="R95" s="131">
        <f>R96+R99</f>
        <v>0</v>
      </c>
      <c r="S95" s="130"/>
      <c r="T95" s="132">
        <f>T96+T99</f>
        <v>80.168000000000006</v>
      </c>
      <c r="U95" s="130"/>
      <c r="V95" s="132">
        <f>V96+V99</f>
        <v>1.14584</v>
      </c>
      <c r="W95" s="130"/>
      <c r="X95" s="133">
        <f>X96+X99</f>
        <v>1.3599999999999999</v>
      </c>
      <c r="AR95" s="134" t="s">
        <v>20</v>
      </c>
      <c r="AT95" s="135" t="s">
        <v>69</v>
      </c>
      <c r="AU95" s="135" t="s">
        <v>70</v>
      </c>
      <c r="AY95" s="134" t="s">
        <v>122</v>
      </c>
      <c r="BK95" s="136">
        <f>BK96+BK99</f>
        <v>0</v>
      </c>
    </row>
    <row r="96" spans="2:65" s="10" customFormat="1" ht="19.899999999999999" customHeight="1" x14ac:dyDescent="0.3">
      <c r="B96" s="125"/>
      <c r="D96" s="126" t="s">
        <v>69</v>
      </c>
      <c r="E96" s="151" t="s">
        <v>151</v>
      </c>
      <c r="F96" s="151" t="s">
        <v>152</v>
      </c>
      <c r="K96" s="152">
        <f>BK96</f>
        <v>0</v>
      </c>
      <c r="M96" s="125"/>
      <c r="N96" s="129"/>
      <c r="O96" s="130"/>
      <c r="P96" s="130"/>
      <c r="Q96" s="131">
        <f>SUM(Q97:Q98)</f>
        <v>0</v>
      </c>
      <c r="R96" s="131">
        <f>SUM(R97:R98)</f>
        <v>0</v>
      </c>
      <c r="S96" s="130"/>
      <c r="T96" s="132">
        <f>SUM(T97:T98)</f>
        <v>17.548000000000002</v>
      </c>
      <c r="U96" s="130"/>
      <c r="V96" s="132">
        <f>SUM(V97:V98)</f>
        <v>1.14584</v>
      </c>
      <c r="W96" s="130"/>
      <c r="X96" s="133">
        <f>SUM(X97:X98)</f>
        <v>0</v>
      </c>
      <c r="AR96" s="134" t="s">
        <v>20</v>
      </c>
      <c r="AT96" s="135" t="s">
        <v>69</v>
      </c>
      <c r="AU96" s="135" t="s">
        <v>20</v>
      </c>
      <c r="AY96" s="134" t="s">
        <v>122</v>
      </c>
      <c r="BK96" s="136">
        <f>SUM(BK97:BK98)</f>
        <v>0</v>
      </c>
    </row>
    <row r="97" spans="2:65" s="1" customFormat="1" ht="22.5" customHeight="1" x14ac:dyDescent="0.3">
      <c r="B97" s="137"/>
      <c r="C97" s="138" t="s">
        <v>153</v>
      </c>
      <c r="D97" s="138" t="s">
        <v>124</v>
      </c>
      <c r="E97" s="139" t="s">
        <v>154</v>
      </c>
      <c r="F97" s="140" t="s">
        <v>155</v>
      </c>
      <c r="G97" s="141" t="s">
        <v>156</v>
      </c>
      <c r="H97" s="142">
        <v>8</v>
      </c>
      <c r="I97" s="305">
        <v>0</v>
      </c>
      <c r="J97" s="305">
        <v>0</v>
      </c>
      <c r="K97" s="143">
        <f>ROUND(P97*H97,2)</f>
        <v>0</v>
      </c>
      <c r="L97" s="140" t="s">
        <v>157</v>
      </c>
      <c r="M97" s="29"/>
      <c r="N97" s="144" t="s">
        <v>3</v>
      </c>
      <c r="O97" s="145" t="s">
        <v>39</v>
      </c>
      <c r="P97" s="90">
        <f>I97+J97</f>
        <v>0</v>
      </c>
      <c r="Q97" s="90">
        <f>ROUND(I97*H97,2)</f>
        <v>0</v>
      </c>
      <c r="R97" s="90">
        <f>ROUND(J97*H97,2)</f>
        <v>0</v>
      </c>
      <c r="S97" s="146">
        <v>1.496</v>
      </c>
      <c r="T97" s="146">
        <f>S97*H97</f>
        <v>11.968</v>
      </c>
      <c r="U97" s="146">
        <v>3.8199999999999998E-2</v>
      </c>
      <c r="V97" s="146">
        <f>U97*H97</f>
        <v>0.30559999999999998</v>
      </c>
      <c r="W97" s="146">
        <v>0</v>
      </c>
      <c r="X97" s="147">
        <f>W97*H97</f>
        <v>0</v>
      </c>
      <c r="AR97" s="15" t="s">
        <v>128</v>
      </c>
      <c r="AT97" s="15" t="s">
        <v>124</v>
      </c>
      <c r="AU97" s="15" t="s">
        <v>76</v>
      </c>
      <c r="AY97" s="15" t="s">
        <v>122</v>
      </c>
      <c r="BE97" s="148">
        <f>IF(O97="základní",K97,0)</f>
        <v>0</v>
      </c>
      <c r="BF97" s="148">
        <f>IF(O97="snížená",K97,0)</f>
        <v>0</v>
      </c>
      <c r="BG97" s="148">
        <f>IF(O97="zákl. přenesená",K97,0)</f>
        <v>0</v>
      </c>
      <c r="BH97" s="148">
        <f>IF(O97="sníž. přenesená",K97,0)</f>
        <v>0</v>
      </c>
      <c r="BI97" s="148">
        <f>IF(O97="nulová",K97,0)</f>
        <v>0</v>
      </c>
      <c r="BJ97" s="15" t="s">
        <v>20</v>
      </c>
      <c r="BK97" s="148">
        <f>ROUND(P97*H97,2)</f>
        <v>0</v>
      </c>
      <c r="BL97" s="15" t="s">
        <v>128</v>
      </c>
      <c r="BM97" s="15" t="s">
        <v>158</v>
      </c>
    </row>
    <row r="98" spans="2:65" s="1" customFormat="1" ht="22.5" customHeight="1" x14ac:dyDescent="0.3">
      <c r="B98" s="137"/>
      <c r="C98" s="138" t="s">
        <v>159</v>
      </c>
      <c r="D98" s="138" t="s">
        <v>124</v>
      </c>
      <c r="E98" s="139" t="s">
        <v>160</v>
      </c>
      <c r="F98" s="140" t="s">
        <v>161</v>
      </c>
      <c r="G98" s="141" t="s">
        <v>156</v>
      </c>
      <c r="H98" s="142">
        <v>9</v>
      </c>
      <c r="I98" s="305">
        <v>0</v>
      </c>
      <c r="J98" s="305">
        <v>0</v>
      </c>
      <c r="K98" s="143">
        <f>ROUND(P98*H98,2)</f>
        <v>0</v>
      </c>
      <c r="L98" s="140" t="s">
        <v>157</v>
      </c>
      <c r="M98" s="29"/>
      <c r="N98" s="144" t="s">
        <v>3</v>
      </c>
      <c r="O98" s="145" t="s">
        <v>39</v>
      </c>
      <c r="P98" s="90">
        <f>I98+J98</f>
        <v>0</v>
      </c>
      <c r="Q98" s="90">
        <f>ROUND(I98*H98,2)</f>
        <v>0</v>
      </c>
      <c r="R98" s="90">
        <f>ROUND(J98*H98,2)</f>
        <v>0</v>
      </c>
      <c r="S98" s="146">
        <v>0.62</v>
      </c>
      <c r="T98" s="146">
        <f>S98*H98</f>
        <v>5.58</v>
      </c>
      <c r="U98" s="146">
        <v>9.3359999999999999E-2</v>
      </c>
      <c r="V98" s="146">
        <f>U98*H98</f>
        <v>0.84023999999999999</v>
      </c>
      <c r="W98" s="146">
        <v>0</v>
      </c>
      <c r="X98" s="147">
        <f>W98*H98</f>
        <v>0</v>
      </c>
      <c r="AR98" s="15" t="s">
        <v>128</v>
      </c>
      <c r="AT98" s="15" t="s">
        <v>124</v>
      </c>
      <c r="AU98" s="15" t="s">
        <v>76</v>
      </c>
      <c r="AY98" s="15" t="s">
        <v>122</v>
      </c>
      <c r="BE98" s="148">
        <f>IF(O98="základní",K98,0)</f>
        <v>0</v>
      </c>
      <c r="BF98" s="148">
        <f>IF(O98="snížená",K98,0)</f>
        <v>0</v>
      </c>
      <c r="BG98" s="148">
        <f>IF(O98="zákl. přenesená",K98,0)</f>
        <v>0</v>
      </c>
      <c r="BH98" s="148">
        <f>IF(O98="sníž. přenesená",K98,0)</f>
        <v>0</v>
      </c>
      <c r="BI98" s="148">
        <f>IF(O98="nulová",K98,0)</f>
        <v>0</v>
      </c>
      <c r="BJ98" s="15" t="s">
        <v>20</v>
      </c>
      <c r="BK98" s="148">
        <f>ROUND(P98*H98,2)</f>
        <v>0</v>
      </c>
      <c r="BL98" s="15" t="s">
        <v>128</v>
      </c>
      <c r="BM98" s="15" t="s">
        <v>162</v>
      </c>
    </row>
    <row r="99" spans="2:65" s="10" customFormat="1" ht="29.85" customHeight="1" x14ac:dyDescent="0.3">
      <c r="B99" s="125"/>
      <c r="D99" s="126" t="s">
        <v>69</v>
      </c>
      <c r="E99" s="151" t="s">
        <v>163</v>
      </c>
      <c r="F99" s="151" t="s">
        <v>164</v>
      </c>
      <c r="K99" s="152">
        <f>BK99</f>
        <v>0</v>
      </c>
      <c r="M99" s="125"/>
      <c r="N99" s="129"/>
      <c r="O99" s="130"/>
      <c r="P99" s="130"/>
      <c r="Q99" s="131">
        <f>SUM(Q100:Q101)</f>
        <v>0</v>
      </c>
      <c r="R99" s="131">
        <f>SUM(R100:R101)</f>
        <v>0</v>
      </c>
      <c r="S99" s="130"/>
      <c r="T99" s="132">
        <f>SUM(T100:T101)</f>
        <v>62.62</v>
      </c>
      <c r="U99" s="130"/>
      <c r="V99" s="132">
        <f>SUM(V100:V101)</f>
        <v>0</v>
      </c>
      <c r="W99" s="130"/>
      <c r="X99" s="133">
        <f>SUM(X100:X101)</f>
        <v>1.3599999999999999</v>
      </c>
      <c r="AR99" s="134" t="s">
        <v>20</v>
      </c>
      <c r="AT99" s="135" t="s">
        <v>69</v>
      </c>
      <c r="AU99" s="135" t="s">
        <v>20</v>
      </c>
      <c r="AY99" s="134" t="s">
        <v>122</v>
      </c>
      <c r="BK99" s="136">
        <f>SUM(BK100:BK101)</f>
        <v>0</v>
      </c>
    </row>
    <row r="100" spans="2:65" s="1" customFormat="1" ht="22.5" customHeight="1" x14ac:dyDescent="0.3">
      <c r="B100" s="137"/>
      <c r="C100" s="138" t="s">
        <v>165</v>
      </c>
      <c r="D100" s="138" t="s">
        <v>124</v>
      </c>
      <c r="E100" s="139" t="s">
        <v>166</v>
      </c>
      <c r="F100" s="140" t="s">
        <v>167</v>
      </c>
      <c r="G100" s="141" t="s">
        <v>144</v>
      </c>
      <c r="H100" s="142">
        <v>80</v>
      </c>
      <c r="I100" s="305">
        <v>0</v>
      </c>
      <c r="J100" s="305">
        <v>0</v>
      </c>
      <c r="K100" s="143">
        <f>ROUND(P100*H100,2)</f>
        <v>0</v>
      </c>
      <c r="L100" s="140" t="s">
        <v>157</v>
      </c>
      <c r="M100" s="29"/>
      <c r="N100" s="144" t="s">
        <v>3</v>
      </c>
      <c r="O100" s="145" t="s">
        <v>39</v>
      </c>
      <c r="P100" s="90">
        <f>I100+J100</f>
        <v>0</v>
      </c>
      <c r="Q100" s="90">
        <f>ROUND(I100*H100,2)</f>
        <v>0</v>
      </c>
      <c r="R100" s="90">
        <f>ROUND(J100*H100,2)</f>
        <v>0</v>
      </c>
      <c r="S100" s="146">
        <v>0.245</v>
      </c>
      <c r="T100" s="146">
        <f>S100*H100</f>
        <v>19.600000000000001</v>
      </c>
      <c r="U100" s="146">
        <v>0</v>
      </c>
      <c r="V100" s="146">
        <f>U100*H100</f>
        <v>0</v>
      </c>
      <c r="W100" s="146">
        <v>5.0000000000000001E-3</v>
      </c>
      <c r="X100" s="147">
        <f>W100*H100</f>
        <v>0.4</v>
      </c>
      <c r="AR100" s="15" t="s">
        <v>128</v>
      </c>
      <c r="AT100" s="15" t="s">
        <v>124</v>
      </c>
      <c r="AU100" s="15" t="s">
        <v>76</v>
      </c>
      <c r="AY100" s="15" t="s">
        <v>122</v>
      </c>
      <c r="BE100" s="148">
        <f>IF(O100="základní",K100,0)</f>
        <v>0</v>
      </c>
      <c r="BF100" s="148">
        <f>IF(O100="snížená",K100,0)</f>
        <v>0</v>
      </c>
      <c r="BG100" s="148">
        <f>IF(O100="zákl. přenesená",K100,0)</f>
        <v>0</v>
      </c>
      <c r="BH100" s="148">
        <f>IF(O100="sníž. přenesená",K100,0)</f>
        <v>0</v>
      </c>
      <c r="BI100" s="148">
        <f>IF(O100="nulová",K100,0)</f>
        <v>0</v>
      </c>
      <c r="BJ100" s="15" t="s">
        <v>20</v>
      </c>
      <c r="BK100" s="148">
        <f>ROUND(P100*H100,2)</f>
        <v>0</v>
      </c>
      <c r="BL100" s="15" t="s">
        <v>128</v>
      </c>
      <c r="BM100" s="15" t="s">
        <v>168</v>
      </c>
    </row>
    <row r="101" spans="2:65" s="1" customFormat="1" ht="22.5" customHeight="1" x14ac:dyDescent="0.3">
      <c r="B101" s="137"/>
      <c r="C101" s="138" t="s">
        <v>139</v>
      </c>
      <c r="D101" s="138" t="s">
        <v>124</v>
      </c>
      <c r="E101" s="139" t="s">
        <v>169</v>
      </c>
      <c r="F101" s="140" t="s">
        <v>170</v>
      </c>
      <c r="G101" s="141" t="s">
        <v>144</v>
      </c>
      <c r="H101" s="142">
        <v>60</v>
      </c>
      <c r="I101" s="305">
        <v>0</v>
      </c>
      <c r="J101" s="305">
        <v>0</v>
      </c>
      <c r="K101" s="143">
        <f>ROUND(P101*H101,2)</f>
        <v>0</v>
      </c>
      <c r="L101" s="140" t="s">
        <v>157</v>
      </c>
      <c r="M101" s="29"/>
      <c r="N101" s="144" t="s">
        <v>3</v>
      </c>
      <c r="O101" s="145" t="s">
        <v>39</v>
      </c>
      <c r="P101" s="90">
        <f>I101+J101</f>
        <v>0</v>
      </c>
      <c r="Q101" s="90">
        <f>ROUND(I101*H101,2)</f>
        <v>0</v>
      </c>
      <c r="R101" s="90">
        <f>ROUND(J101*H101,2)</f>
        <v>0</v>
      </c>
      <c r="S101" s="146">
        <v>0.71699999999999997</v>
      </c>
      <c r="T101" s="146">
        <f>S101*H101</f>
        <v>43.019999999999996</v>
      </c>
      <c r="U101" s="146">
        <v>0</v>
      </c>
      <c r="V101" s="146">
        <f>U101*H101</f>
        <v>0</v>
      </c>
      <c r="W101" s="146">
        <v>1.6E-2</v>
      </c>
      <c r="X101" s="147">
        <f>W101*H101</f>
        <v>0.96</v>
      </c>
      <c r="AR101" s="15" t="s">
        <v>128</v>
      </c>
      <c r="AT101" s="15" t="s">
        <v>124</v>
      </c>
      <c r="AU101" s="15" t="s">
        <v>76</v>
      </c>
      <c r="AY101" s="15" t="s">
        <v>122</v>
      </c>
      <c r="BE101" s="148">
        <f>IF(O101="základní",K101,0)</f>
        <v>0</v>
      </c>
      <c r="BF101" s="148">
        <f>IF(O101="snížená",K101,0)</f>
        <v>0</v>
      </c>
      <c r="BG101" s="148">
        <f>IF(O101="zákl. přenesená",K101,0)</f>
        <v>0</v>
      </c>
      <c r="BH101" s="148">
        <f>IF(O101="sníž. přenesená",K101,0)</f>
        <v>0</v>
      </c>
      <c r="BI101" s="148">
        <f>IF(O101="nulová",K101,0)</f>
        <v>0</v>
      </c>
      <c r="BJ101" s="15" t="s">
        <v>20</v>
      </c>
      <c r="BK101" s="148">
        <f>ROUND(P101*H101,2)</f>
        <v>0</v>
      </c>
      <c r="BL101" s="15" t="s">
        <v>128</v>
      </c>
      <c r="BM101" s="15" t="s">
        <v>171</v>
      </c>
    </row>
    <row r="102" spans="2:65" s="10" customFormat="1" ht="37.35" customHeight="1" x14ac:dyDescent="0.35">
      <c r="B102" s="125"/>
      <c r="D102" s="126" t="s">
        <v>69</v>
      </c>
      <c r="E102" s="127" t="s">
        <v>172</v>
      </c>
      <c r="F102" s="127" t="s">
        <v>173</v>
      </c>
      <c r="K102" s="128">
        <f>BK102</f>
        <v>0</v>
      </c>
      <c r="M102" s="125"/>
      <c r="N102" s="129"/>
      <c r="O102" s="130"/>
      <c r="P102" s="130"/>
      <c r="Q102" s="131">
        <f>Q103</f>
        <v>0</v>
      </c>
      <c r="R102" s="131">
        <f>R103</f>
        <v>0</v>
      </c>
      <c r="S102" s="130"/>
      <c r="T102" s="132">
        <f>T103</f>
        <v>23.504999999999999</v>
      </c>
      <c r="U102" s="130"/>
      <c r="V102" s="132">
        <f>V103</f>
        <v>0</v>
      </c>
      <c r="W102" s="130"/>
      <c r="X102" s="133">
        <f>X103</f>
        <v>0</v>
      </c>
      <c r="AR102" s="134" t="s">
        <v>76</v>
      </c>
      <c r="AT102" s="135" t="s">
        <v>69</v>
      </c>
      <c r="AU102" s="135" t="s">
        <v>70</v>
      </c>
      <c r="AY102" s="134" t="s">
        <v>122</v>
      </c>
      <c r="BK102" s="136">
        <f>BK103</f>
        <v>0</v>
      </c>
    </row>
    <row r="103" spans="2:65" s="1" customFormat="1" ht="22.5" customHeight="1" x14ac:dyDescent="0.3">
      <c r="B103" s="137"/>
      <c r="C103" s="138" t="s">
        <v>174</v>
      </c>
      <c r="D103" s="138" t="s">
        <v>124</v>
      </c>
      <c r="E103" s="139" t="s">
        <v>175</v>
      </c>
      <c r="F103" s="140" t="s">
        <v>176</v>
      </c>
      <c r="G103" s="141" t="s">
        <v>177</v>
      </c>
      <c r="H103" s="142">
        <v>1</v>
      </c>
      <c r="I103" s="305">
        <v>0</v>
      </c>
      <c r="J103" s="305">
        <v>0</v>
      </c>
      <c r="K103" s="143">
        <f>ROUND(P103*H103,2)</f>
        <v>0</v>
      </c>
      <c r="L103" s="140" t="s">
        <v>157</v>
      </c>
      <c r="M103" s="29"/>
      <c r="N103" s="144" t="s">
        <v>3</v>
      </c>
      <c r="O103" s="145" t="s">
        <v>39</v>
      </c>
      <c r="P103" s="90">
        <f>I103+J103</f>
        <v>0</v>
      </c>
      <c r="Q103" s="90">
        <f>ROUND(I103*H103,2)</f>
        <v>0</v>
      </c>
      <c r="R103" s="90">
        <f>ROUND(J103*H103,2)</f>
        <v>0</v>
      </c>
      <c r="S103" s="146">
        <v>23.504999999999999</v>
      </c>
      <c r="T103" s="146">
        <f>S103*H103</f>
        <v>23.504999999999999</v>
      </c>
      <c r="U103" s="146">
        <v>0</v>
      </c>
      <c r="V103" s="146">
        <f>U103*H103</f>
        <v>0</v>
      </c>
      <c r="W103" s="146">
        <v>0</v>
      </c>
      <c r="X103" s="147">
        <f>W103*H103</f>
        <v>0</v>
      </c>
      <c r="AR103" s="15" t="s">
        <v>178</v>
      </c>
      <c r="AT103" s="15" t="s">
        <v>124</v>
      </c>
      <c r="AU103" s="15" t="s">
        <v>20</v>
      </c>
      <c r="AY103" s="15" t="s">
        <v>122</v>
      </c>
      <c r="BE103" s="148">
        <f>IF(O103="základní",K103,0)</f>
        <v>0</v>
      </c>
      <c r="BF103" s="148">
        <f>IF(O103="snížená",K103,0)</f>
        <v>0</v>
      </c>
      <c r="BG103" s="148">
        <f>IF(O103="zákl. přenesená",K103,0)</f>
        <v>0</v>
      </c>
      <c r="BH103" s="148">
        <f>IF(O103="sníž. přenesená",K103,0)</f>
        <v>0</v>
      </c>
      <c r="BI103" s="148">
        <f>IF(O103="nulová",K103,0)</f>
        <v>0</v>
      </c>
      <c r="BJ103" s="15" t="s">
        <v>20</v>
      </c>
      <c r="BK103" s="148">
        <f>ROUND(P103*H103,2)</f>
        <v>0</v>
      </c>
      <c r="BL103" s="15" t="s">
        <v>178</v>
      </c>
      <c r="BM103" s="15" t="s">
        <v>179</v>
      </c>
    </row>
    <row r="104" spans="2:65" s="10" customFormat="1" ht="37.35" customHeight="1" x14ac:dyDescent="0.35">
      <c r="B104" s="125"/>
      <c r="D104" s="126" t="s">
        <v>69</v>
      </c>
      <c r="E104" s="127" t="s">
        <v>180</v>
      </c>
      <c r="F104" s="127" t="s">
        <v>181</v>
      </c>
      <c r="K104" s="128">
        <f>BK104</f>
        <v>0</v>
      </c>
      <c r="M104" s="125"/>
      <c r="N104" s="129"/>
      <c r="O104" s="130"/>
      <c r="P104" s="130"/>
      <c r="Q104" s="131">
        <f>Q105</f>
        <v>0</v>
      </c>
      <c r="R104" s="131">
        <f>R105</f>
        <v>0</v>
      </c>
      <c r="S104" s="130"/>
      <c r="T104" s="132">
        <f>T105</f>
        <v>9.6000000000000014</v>
      </c>
      <c r="U104" s="130"/>
      <c r="V104" s="132">
        <f>V105</f>
        <v>0</v>
      </c>
      <c r="W104" s="130"/>
      <c r="X104" s="133">
        <f>X105</f>
        <v>0</v>
      </c>
      <c r="AR104" s="134" t="s">
        <v>76</v>
      </c>
      <c r="AT104" s="135" t="s">
        <v>69</v>
      </c>
      <c r="AU104" s="135" t="s">
        <v>70</v>
      </c>
      <c r="AY104" s="134" t="s">
        <v>122</v>
      </c>
      <c r="BK104" s="136">
        <f>BK105</f>
        <v>0</v>
      </c>
    </row>
    <row r="105" spans="2:65" s="1" customFormat="1" ht="22.5" customHeight="1" x14ac:dyDescent="0.3">
      <c r="B105" s="137"/>
      <c r="C105" s="138" t="s">
        <v>182</v>
      </c>
      <c r="D105" s="138" t="s">
        <v>124</v>
      </c>
      <c r="E105" s="139" t="s">
        <v>183</v>
      </c>
      <c r="F105" s="140" t="s">
        <v>184</v>
      </c>
      <c r="G105" s="141" t="s">
        <v>177</v>
      </c>
      <c r="H105" s="142">
        <v>48</v>
      </c>
      <c r="I105" s="305">
        <v>0</v>
      </c>
      <c r="J105" s="305">
        <v>0</v>
      </c>
      <c r="K105" s="143">
        <f>ROUND(P105*H105,2)</f>
        <v>0</v>
      </c>
      <c r="L105" s="140" t="s">
        <v>185</v>
      </c>
      <c r="M105" s="29"/>
      <c r="N105" s="144" t="s">
        <v>3</v>
      </c>
      <c r="O105" s="145" t="s">
        <v>39</v>
      </c>
      <c r="P105" s="90">
        <f>I105+J105</f>
        <v>0</v>
      </c>
      <c r="Q105" s="90">
        <f>ROUND(I105*H105,2)</f>
        <v>0</v>
      </c>
      <c r="R105" s="90">
        <f>ROUND(J105*H105,2)</f>
        <v>0</v>
      </c>
      <c r="S105" s="146">
        <v>0.2</v>
      </c>
      <c r="T105" s="146">
        <f>S105*H105</f>
        <v>9.6000000000000014</v>
      </c>
      <c r="U105" s="146">
        <v>0</v>
      </c>
      <c r="V105" s="146">
        <f>U105*H105</f>
        <v>0</v>
      </c>
      <c r="W105" s="146">
        <v>0</v>
      </c>
      <c r="X105" s="147">
        <f>W105*H105</f>
        <v>0</v>
      </c>
      <c r="AR105" s="15" t="s">
        <v>178</v>
      </c>
      <c r="AT105" s="15" t="s">
        <v>124</v>
      </c>
      <c r="AU105" s="15" t="s">
        <v>20</v>
      </c>
      <c r="AY105" s="15" t="s">
        <v>122</v>
      </c>
      <c r="BE105" s="148">
        <f>IF(O105="základní",K105,0)</f>
        <v>0</v>
      </c>
      <c r="BF105" s="148">
        <f>IF(O105="snížená",K105,0)</f>
        <v>0</v>
      </c>
      <c r="BG105" s="148">
        <f>IF(O105="zákl. přenesená",K105,0)</f>
        <v>0</v>
      </c>
      <c r="BH105" s="148">
        <f>IF(O105="sníž. přenesená",K105,0)</f>
        <v>0</v>
      </c>
      <c r="BI105" s="148">
        <f>IF(O105="nulová",K105,0)</f>
        <v>0</v>
      </c>
      <c r="BJ105" s="15" t="s">
        <v>20</v>
      </c>
      <c r="BK105" s="148">
        <f>ROUND(P105*H105,2)</f>
        <v>0</v>
      </c>
      <c r="BL105" s="15" t="s">
        <v>178</v>
      </c>
      <c r="BM105" s="15" t="s">
        <v>186</v>
      </c>
    </row>
    <row r="106" spans="2:65" s="10" customFormat="1" ht="37.35" customHeight="1" x14ac:dyDescent="0.35">
      <c r="B106" s="125"/>
      <c r="D106" s="126" t="s">
        <v>69</v>
      </c>
      <c r="E106" s="127" t="s">
        <v>187</v>
      </c>
      <c r="F106" s="127" t="s">
        <v>188</v>
      </c>
      <c r="K106" s="128">
        <f>BK106</f>
        <v>0</v>
      </c>
      <c r="M106" s="125"/>
      <c r="N106" s="129"/>
      <c r="O106" s="130"/>
      <c r="P106" s="130"/>
      <c r="Q106" s="131">
        <f>SUM(Q107:Q116)</f>
        <v>0</v>
      </c>
      <c r="R106" s="131">
        <f>SUM(R107:R116)</f>
        <v>0</v>
      </c>
      <c r="S106" s="130"/>
      <c r="T106" s="132">
        <f>SUM(T107:T116)</f>
        <v>116</v>
      </c>
      <c r="U106" s="130"/>
      <c r="V106" s="132">
        <f>SUM(V107:V116)</f>
        <v>1.4384999999999999</v>
      </c>
      <c r="W106" s="130"/>
      <c r="X106" s="133">
        <f>SUM(X107:X116)</f>
        <v>0</v>
      </c>
      <c r="AR106" s="134" t="s">
        <v>76</v>
      </c>
      <c r="AT106" s="135" t="s">
        <v>69</v>
      </c>
      <c r="AU106" s="135" t="s">
        <v>70</v>
      </c>
      <c r="AY106" s="134" t="s">
        <v>122</v>
      </c>
      <c r="BK106" s="136">
        <f>SUM(BK107:BK116)</f>
        <v>0</v>
      </c>
    </row>
    <row r="107" spans="2:65" s="1" customFormat="1" ht="22.5" customHeight="1" x14ac:dyDescent="0.3">
      <c r="B107" s="137"/>
      <c r="C107" s="138" t="s">
        <v>151</v>
      </c>
      <c r="D107" s="138" t="s">
        <v>124</v>
      </c>
      <c r="E107" s="139" t="s">
        <v>189</v>
      </c>
      <c r="F107" s="140" t="s">
        <v>190</v>
      </c>
      <c r="G107" s="141" t="s">
        <v>144</v>
      </c>
      <c r="H107" s="142">
        <v>500</v>
      </c>
      <c r="I107" s="305">
        <v>0</v>
      </c>
      <c r="J107" s="305">
        <v>0</v>
      </c>
      <c r="K107" s="143">
        <f t="shared" ref="K107:K116" si="13">ROUND(P107*H107,2)</f>
        <v>0</v>
      </c>
      <c r="L107" s="140" t="s">
        <v>185</v>
      </c>
      <c r="M107" s="29"/>
      <c r="N107" s="144" t="s">
        <v>3</v>
      </c>
      <c r="O107" s="145" t="s">
        <v>39</v>
      </c>
      <c r="P107" s="90">
        <f t="shared" ref="P107:P116" si="14">I107+J107</f>
        <v>0</v>
      </c>
      <c r="Q107" s="90">
        <f t="shared" ref="Q107:Q116" si="15">ROUND(I107*H107,2)</f>
        <v>0</v>
      </c>
      <c r="R107" s="90">
        <f t="shared" ref="R107:R116" si="16">ROUND(J107*H107,2)</f>
        <v>0</v>
      </c>
      <c r="S107" s="146">
        <v>6.8000000000000005E-2</v>
      </c>
      <c r="T107" s="146">
        <f t="shared" ref="T107:T116" si="17">S107*H107</f>
        <v>34</v>
      </c>
      <c r="U107" s="146">
        <v>0</v>
      </c>
      <c r="V107" s="146">
        <f t="shared" ref="V107:V116" si="18">U107*H107</f>
        <v>0</v>
      </c>
      <c r="W107" s="146">
        <v>0</v>
      </c>
      <c r="X107" s="147">
        <f t="shared" ref="X107:X116" si="19">W107*H107</f>
        <v>0</v>
      </c>
      <c r="AR107" s="15" t="s">
        <v>178</v>
      </c>
      <c r="AT107" s="15" t="s">
        <v>124</v>
      </c>
      <c r="AU107" s="15" t="s">
        <v>20</v>
      </c>
      <c r="AY107" s="15" t="s">
        <v>122</v>
      </c>
      <c r="BE107" s="148">
        <f t="shared" ref="BE107:BE116" si="20">IF(O107="základní",K107,0)</f>
        <v>0</v>
      </c>
      <c r="BF107" s="148">
        <f t="shared" ref="BF107:BF116" si="21">IF(O107="snížená",K107,0)</f>
        <v>0</v>
      </c>
      <c r="BG107" s="148">
        <f t="shared" ref="BG107:BG116" si="22">IF(O107="zákl. přenesená",K107,0)</f>
        <v>0</v>
      </c>
      <c r="BH107" s="148">
        <f t="shared" ref="BH107:BH116" si="23">IF(O107="sníž. přenesená",K107,0)</f>
        <v>0</v>
      </c>
      <c r="BI107" s="148">
        <f t="shared" ref="BI107:BI116" si="24">IF(O107="nulová",K107,0)</f>
        <v>0</v>
      </c>
      <c r="BJ107" s="15" t="s">
        <v>20</v>
      </c>
      <c r="BK107" s="148">
        <f t="shared" ref="BK107:BK116" si="25">ROUND(P107*H107,2)</f>
        <v>0</v>
      </c>
      <c r="BL107" s="15" t="s">
        <v>178</v>
      </c>
      <c r="BM107" s="15" t="s">
        <v>191</v>
      </c>
    </row>
    <row r="108" spans="2:65" s="1" customFormat="1" ht="22.5" customHeight="1" x14ac:dyDescent="0.3">
      <c r="B108" s="137"/>
      <c r="C108" s="138" t="s">
        <v>192</v>
      </c>
      <c r="D108" s="138" t="s">
        <v>124</v>
      </c>
      <c r="E108" s="139" t="s">
        <v>193</v>
      </c>
      <c r="F108" s="140" t="s">
        <v>194</v>
      </c>
      <c r="G108" s="141" t="s">
        <v>144</v>
      </c>
      <c r="H108" s="142">
        <v>250</v>
      </c>
      <c r="I108" s="305">
        <v>0</v>
      </c>
      <c r="J108" s="305">
        <v>0</v>
      </c>
      <c r="K108" s="143">
        <f t="shared" si="13"/>
        <v>0</v>
      </c>
      <c r="L108" s="140" t="s">
        <v>185</v>
      </c>
      <c r="M108" s="29"/>
      <c r="N108" s="144" t="s">
        <v>3</v>
      </c>
      <c r="O108" s="145" t="s">
        <v>39</v>
      </c>
      <c r="P108" s="90">
        <f t="shared" si="14"/>
        <v>0</v>
      </c>
      <c r="Q108" s="90">
        <f t="shared" si="15"/>
        <v>0</v>
      </c>
      <c r="R108" s="90">
        <f t="shared" si="16"/>
        <v>0</v>
      </c>
      <c r="S108" s="146">
        <v>7.1999999999999995E-2</v>
      </c>
      <c r="T108" s="146">
        <f t="shared" si="17"/>
        <v>18</v>
      </c>
      <c r="U108" s="146">
        <v>0</v>
      </c>
      <c r="V108" s="146">
        <f t="shared" si="18"/>
        <v>0</v>
      </c>
      <c r="W108" s="146">
        <v>0</v>
      </c>
      <c r="X108" s="147">
        <f t="shared" si="19"/>
        <v>0</v>
      </c>
      <c r="AR108" s="15" t="s">
        <v>178</v>
      </c>
      <c r="AT108" s="15" t="s">
        <v>124</v>
      </c>
      <c r="AU108" s="15" t="s">
        <v>20</v>
      </c>
      <c r="AY108" s="15" t="s">
        <v>122</v>
      </c>
      <c r="BE108" s="148">
        <f t="shared" si="20"/>
        <v>0</v>
      </c>
      <c r="BF108" s="148">
        <f t="shared" si="21"/>
        <v>0</v>
      </c>
      <c r="BG108" s="148">
        <f t="shared" si="22"/>
        <v>0</v>
      </c>
      <c r="BH108" s="148">
        <f t="shared" si="23"/>
        <v>0</v>
      </c>
      <c r="BI108" s="148">
        <f t="shared" si="24"/>
        <v>0</v>
      </c>
      <c r="BJ108" s="15" t="s">
        <v>20</v>
      </c>
      <c r="BK108" s="148">
        <f t="shared" si="25"/>
        <v>0</v>
      </c>
      <c r="BL108" s="15" t="s">
        <v>178</v>
      </c>
      <c r="BM108" s="15" t="s">
        <v>195</v>
      </c>
    </row>
    <row r="109" spans="2:65" s="1" customFormat="1" ht="22.5" customHeight="1" x14ac:dyDescent="0.3">
      <c r="B109" s="137"/>
      <c r="C109" s="138" t="s">
        <v>196</v>
      </c>
      <c r="D109" s="138" t="s">
        <v>124</v>
      </c>
      <c r="E109" s="139" t="s">
        <v>197</v>
      </c>
      <c r="F109" s="140" t="s">
        <v>198</v>
      </c>
      <c r="G109" s="141" t="s">
        <v>144</v>
      </c>
      <c r="H109" s="142">
        <v>800</v>
      </c>
      <c r="I109" s="305">
        <v>0</v>
      </c>
      <c r="J109" s="305">
        <v>0</v>
      </c>
      <c r="K109" s="143">
        <f t="shared" si="13"/>
        <v>0</v>
      </c>
      <c r="L109" s="140" t="s">
        <v>157</v>
      </c>
      <c r="M109" s="29"/>
      <c r="N109" s="144" t="s">
        <v>3</v>
      </c>
      <c r="O109" s="145" t="s">
        <v>39</v>
      </c>
      <c r="P109" s="90">
        <f t="shared" si="14"/>
        <v>0</v>
      </c>
      <c r="Q109" s="90">
        <f t="shared" si="15"/>
        <v>0</v>
      </c>
      <c r="R109" s="90">
        <f t="shared" si="16"/>
        <v>0</v>
      </c>
      <c r="S109" s="146">
        <v>0.08</v>
      </c>
      <c r="T109" s="146">
        <f t="shared" si="17"/>
        <v>64</v>
      </c>
      <c r="U109" s="146">
        <v>0</v>
      </c>
      <c r="V109" s="146">
        <f t="shared" si="18"/>
        <v>0</v>
      </c>
      <c r="W109" s="146">
        <v>0</v>
      </c>
      <c r="X109" s="147">
        <f t="shared" si="19"/>
        <v>0</v>
      </c>
      <c r="AR109" s="15" t="s">
        <v>178</v>
      </c>
      <c r="AT109" s="15" t="s">
        <v>124</v>
      </c>
      <c r="AU109" s="15" t="s">
        <v>20</v>
      </c>
      <c r="AY109" s="15" t="s">
        <v>122</v>
      </c>
      <c r="BE109" s="148">
        <f t="shared" si="20"/>
        <v>0</v>
      </c>
      <c r="BF109" s="148">
        <f t="shared" si="21"/>
        <v>0</v>
      </c>
      <c r="BG109" s="148">
        <f t="shared" si="22"/>
        <v>0</v>
      </c>
      <c r="BH109" s="148">
        <f t="shared" si="23"/>
        <v>0</v>
      </c>
      <c r="BI109" s="148">
        <f t="shared" si="24"/>
        <v>0</v>
      </c>
      <c r="BJ109" s="15" t="s">
        <v>20</v>
      </c>
      <c r="BK109" s="148">
        <f t="shared" si="25"/>
        <v>0</v>
      </c>
      <c r="BL109" s="15" t="s">
        <v>178</v>
      </c>
      <c r="BM109" s="15" t="s">
        <v>199</v>
      </c>
    </row>
    <row r="110" spans="2:65" s="1" customFormat="1" ht="22.5" customHeight="1" x14ac:dyDescent="0.3">
      <c r="B110" s="137"/>
      <c r="C110" s="153" t="s">
        <v>163</v>
      </c>
      <c r="D110" s="153" t="s">
        <v>200</v>
      </c>
      <c r="E110" s="154" t="s">
        <v>201</v>
      </c>
      <c r="F110" s="155" t="s">
        <v>202</v>
      </c>
      <c r="G110" s="156" t="s">
        <v>144</v>
      </c>
      <c r="H110" s="157">
        <v>500</v>
      </c>
      <c r="I110" s="306">
        <v>0</v>
      </c>
      <c r="J110" s="307">
        <v>0</v>
      </c>
      <c r="K110" s="158">
        <f t="shared" si="13"/>
        <v>0</v>
      </c>
      <c r="L110" s="155" t="s">
        <v>3</v>
      </c>
      <c r="M110" s="159"/>
      <c r="N110" s="160" t="s">
        <v>3</v>
      </c>
      <c r="O110" s="145" t="s">
        <v>39</v>
      </c>
      <c r="P110" s="90">
        <f t="shared" si="14"/>
        <v>0</v>
      </c>
      <c r="Q110" s="90">
        <f t="shared" si="15"/>
        <v>0</v>
      </c>
      <c r="R110" s="90">
        <f t="shared" si="16"/>
        <v>0</v>
      </c>
      <c r="S110" s="146">
        <v>0</v>
      </c>
      <c r="T110" s="146">
        <f t="shared" si="17"/>
        <v>0</v>
      </c>
      <c r="U110" s="146">
        <v>8.9999999999999998E-4</v>
      </c>
      <c r="V110" s="146">
        <f t="shared" si="18"/>
        <v>0.45</v>
      </c>
      <c r="W110" s="146">
        <v>0</v>
      </c>
      <c r="X110" s="147">
        <f t="shared" si="19"/>
        <v>0</v>
      </c>
      <c r="AR110" s="15" t="s">
        <v>203</v>
      </c>
      <c r="AT110" s="15" t="s">
        <v>200</v>
      </c>
      <c r="AU110" s="15" t="s">
        <v>20</v>
      </c>
      <c r="AY110" s="15" t="s">
        <v>122</v>
      </c>
      <c r="BE110" s="148">
        <f t="shared" si="20"/>
        <v>0</v>
      </c>
      <c r="BF110" s="148">
        <f t="shared" si="21"/>
        <v>0</v>
      </c>
      <c r="BG110" s="148">
        <f t="shared" si="22"/>
        <v>0</v>
      </c>
      <c r="BH110" s="148">
        <f t="shared" si="23"/>
        <v>0</v>
      </c>
      <c r="BI110" s="148">
        <f t="shared" si="24"/>
        <v>0</v>
      </c>
      <c r="BJ110" s="15" t="s">
        <v>20</v>
      </c>
      <c r="BK110" s="148">
        <f t="shared" si="25"/>
        <v>0</v>
      </c>
      <c r="BL110" s="15" t="s">
        <v>203</v>
      </c>
      <c r="BM110" s="15" t="s">
        <v>204</v>
      </c>
    </row>
    <row r="111" spans="2:65" s="1" customFormat="1" ht="22.5" customHeight="1" x14ac:dyDescent="0.3">
      <c r="B111" s="137"/>
      <c r="C111" s="153" t="s">
        <v>25</v>
      </c>
      <c r="D111" s="153" t="s">
        <v>200</v>
      </c>
      <c r="E111" s="154" t="s">
        <v>205</v>
      </c>
      <c r="F111" s="155" t="s">
        <v>206</v>
      </c>
      <c r="G111" s="156" t="s">
        <v>144</v>
      </c>
      <c r="H111" s="157">
        <v>250</v>
      </c>
      <c r="I111" s="306">
        <v>0</v>
      </c>
      <c r="J111" s="307">
        <v>0</v>
      </c>
      <c r="K111" s="158">
        <f t="shared" si="13"/>
        <v>0</v>
      </c>
      <c r="L111" s="155" t="s">
        <v>3</v>
      </c>
      <c r="M111" s="159"/>
      <c r="N111" s="160" t="s">
        <v>3</v>
      </c>
      <c r="O111" s="145" t="s">
        <v>39</v>
      </c>
      <c r="P111" s="90">
        <f t="shared" si="14"/>
        <v>0</v>
      </c>
      <c r="Q111" s="90">
        <f t="shared" si="15"/>
        <v>0</v>
      </c>
      <c r="R111" s="90">
        <f t="shared" si="16"/>
        <v>0</v>
      </c>
      <c r="S111" s="146">
        <v>0</v>
      </c>
      <c r="T111" s="146">
        <f t="shared" si="17"/>
        <v>0</v>
      </c>
      <c r="U111" s="146">
        <v>8.9999999999999998E-4</v>
      </c>
      <c r="V111" s="146">
        <f t="shared" si="18"/>
        <v>0.22500000000000001</v>
      </c>
      <c r="W111" s="146">
        <v>0</v>
      </c>
      <c r="X111" s="147">
        <f t="shared" si="19"/>
        <v>0</v>
      </c>
      <c r="AR111" s="15" t="s">
        <v>203</v>
      </c>
      <c r="AT111" s="15" t="s">
        <v>200</v>
      </c>
      <c r="AU111" s="15" t="s">
        <v>20</v>
      </c>
      <c r="AY111" s="15" t="s">
        <v>122</v>
      </c>
      <c r="BE111" s="148">
        <f t="shared" si="20"/>
        <v>0</v>
      </c>
      <c r="BF111" s="148">
        <f t="shared" si="21"/>
        <v>0</v>
      </c>
      <c r="BG111" s="148">
        <f t="shared" si="22"/>
        <v>0</v>
      </c>
      <c r="BH111" s="148">
        <f t="shared" si="23"/>
        <v>0</v>
      </c>
      <c r="BI111" s="148">
        <f t="shared" si="24"/>
        <v>0</v>
      </c>
      <c r="BJ111" s="15" t="s">
        <v>20</v>
      </c>
      <c r="BK111" s="148">
        <f t="shared" si="25"/>
        <v>0</v>
      </c>
      <c r="BL111" s="15" t="s">
        <v>203</v>
      </c>
      <c r="BM111" s="15" t="s">
        <v>207</v>
      </c>
    </row>
    <row r="112" spans="2:65" s="1" customFormat="1" ht="22.5" customHeight="1" x14ac:dyDescent="0.3">
      <c r="B112" s="137"/>
      <c r="C112" s="153" t="s">
        <v>208</v>
      </c>
      <c r="D112" s="153" t="s">
        <v>200</v>
      </c>
      <c r="E112" s="154" t="s">
        <v>209</v>
      </c>
      <c r="F112" s="155" t="s">
        <v>210</v>
      </c>
      <c r="G112" s="156" t="s">
        <v>144</v>
      </c>
      <c r="H112" s="157">
        <v>800</v>
      </c>
      <c r="I112" s="306">
        <v>0</v>
      </c>
      <c r="J112" s="307">
        <v>0</v>
      </c>
      <c r="K112" s="158">
        <f t="shared" si="13"/>
        <v>0</v>
      </c>
      <c r="L112" s="155" t="s">
        <v>3</v>
      </c>
      <c r="M112" s="159"/>
      <c r="N112" s="160" t="s">
        <v>3</v>
      </c>
      <c r="O112" s="145" t="s">
        <v>39</v>
      </c>
      <c r="P112" s="90">
        <f t="shared" si="14"/>
        <v>0</v>
      </c>
      <c r="Q112" s="90">
        <f t="shared" si="15"/>
        <v>0</v>
      </c>
      <c r="R112" s="90">
        <f t="shared" si="16"/>
        <v>0</v>
      </c>
      <c r="S112" s="146">
        <v>0</v>
      </c>
      <c r="T112" s="146">
        <f t="shared" si="17"/>
        <v>0</v>
      </c>
      <c r="U112" s="146">
        <v>8.9999999999999998E-4</v>
      </c>
      <c r="V112" s="146">
        <f t="shared" si="18"/>
        <v>0.72</v>
      </c>
      <c r="W112" s="146">
        <v>0</v>
      </c>
      <c r="X112" s="147">
        <f t="shared" si="19"/>
        <v>0</v>
      </c>
      <c r="AR112" s="15" t="s">
        <v>203</v>
      </c>
      <c r="AT112" s="15" t="s">
        <v>200</v>
      </c>
      <c r="AU112" s="15" t="s">
        <v>20</v>
      </c>
      <c r="AY112" s="15" t="s">
        <v>122</v>
      </c>
      <c r="BE112" s="148">
        <f t="shared" si="20"/>
        <v>0</v>
      </c>
      <c r="BF112" s="148">
        <f t="shared" si="21"/>
        <v>0</v>
      </c>
      <c r="BG112" s="148">
        <f t="shared" si="22"/>
        <v>0</v>
      </c>
      <c r="BH112" s="148">
        <f t="shared" si="23"/>
        <v>0</v>
      </c>
      <c r="BI112" s="148">
        <f t="shared" si="24"/>
        <v>0</v>
      </c>
      <c r="BJ112" s="15" t="s">
        <v>20</v>
      </c>
      <c r="BK112" s="148">
        <f t="shared" si="25"/>
        <v>0</v>
      </c>
      <c r="BL112" s="15" t="s">
        <v>203</v>
      </c>
      <c r="BM112" s="15" t="s">
        <v>211</v>
      </c>
    </row>
    <row r="113" spans="2:65" s="1" customFormat="1" ht="22.5" customHeight="1" x14ac:dyDescent="0.3">
      <c r="B113" s="137"/>
      <c r="C113" s="153" t="s">
        <v>212</v>
      </c>
      <c r="D113" s="153" t="s">
        <v>200</v>
      </c>
      <c r="E113" s="154" t="s">
        <v>213</v>
      </c>
      <c r="F113" s="155" t="s">
        <v>214</v>
      </c>
      <c r="G113" s="156" t="s">
        <v>144</v>
      </c>
      <c r="H113" s="157">
        <v>60</v>
      </c>
      <c r="I113" s="306">
        <v>0</v>
      </c>
      <c r="J113" s="307">
        <v>0</v>
      </c>
      <c r="K113" s="158">
        <f t="shared" si="13"/>
        <v>0</v>
      </c>
      <c r="L113" s="155" t="s">
        <v>157</v>
      </c>
      <c r="M113" s="159"/>
      <c r="N113" s="160" t="s">
        <v>3</v>
      </c>
      <c r="O113" s="145" t="s">
        <v>39</v>
      </c>
      <c r="P113" s="90">
        <f t="shared" si="14"/>
        <v>0</v>
      </c>
      <c r="Q113" s="90">
        <f t="shared" si="15"/>
        <v>0</v>
      </c>
      <c r="R113" s="90">
        <f t="shared" si="16"/>
        <v>0</v>
      </c>
      <c r="S113" s="146">
        <v>0</v>
      </c>
      <c r="T113" s="146">
        <f t="shared" si="17"/>
        <v>0</v>
      </c>
      <c r="U113" s="146">
        <v>7.2999999999999999E-5</v>
      </c>
      <c r="V113" s="146">
        <f t="shared" si="18"/>
        <v>4.3800000000000002E-3</v>
      </c>
      <c r="W113" s="146">
        <v>0</v>
      </c>
      <c r="X113" s="147">
        <f t="shared" si="19"/>
        <v>0</v>
      </c>
      <c r="AR113" s="15" t="s">
        <v>130</v>
      </c>
      <c r="AT113" s="15" t="s">
        <v>200</v>
      </c>
      <c r="AU113" s="15" t="s">
        <v>20</v>
      </c>
      <c r="AY113" s="15" t="s">
        <v>122</v>
      </c>
      <c r="BE113" s="148">
        <f t="shared" si="20"/>
        <v>0</v>
      </c>
      <c r="BF113" s="148">
        <f t="shared" si="21"/>
        <v>0</v>
      </c>
      <c r="BG113" s="148">
        <f t="shared" si="22"/>
        <v>0</v>
      </c>
      <c r="BH113" s="148">
        <f t="shared" si="23"/>
        <v>0</v>
      </c>
      <c r="BI113" s="148">
        <f t="shared" si="24"/>
        <v>0</v>
      </c>
      <c r="BJ113" s="15" t="s">
        <v>20</v>
      </c>
      <c r="BK113" s="148">
        <f t="shared" si="25"/>
        <v>0</v>
      </c>
      <c r="BL113" s="15" t="s">
        <v>178</v>
      </c>
      <c r="BM113" s="15" t="s">
        <v>215</v>
      </c>
    </row>
    <row r="114" spans="2:65" s="1" customFormat="1" ht="22.5" customHeight="1" x14ac:dyDescent="0.3">
      <c r="B114" s="137"/>
      <c r="C114" s="153" t="s">
        <v>216</v>
      </c>
      <c r="D114" s="153" t="s">
        <v>200</v>
      </c>
      <c r="E114" s="154" t="s">
        <v>217</v>
      </c>
      <c r="F114" s="155" t="s">
        <v>218</v>
      </c>
      <c r="G114" s="156" t="s">
        <v>144</v>
      </c>
      <c r="H114" s="157">
        <v>50</v>
      </c>
      <c r="I114" s="306">
        <v>0</v>
      </c>
      <c r="J114" s="307">
        <v>0</v>
      </c>
      <c r="K114" s="158">
        <f t="shared" si="13"/>
        <v>0</v>
      </c>
      <c r="L114" s="155" t="s">
        <v>3</v>
      </c>
      <c r="M114" s="159"/>
      <c r="N114" s="160" t="s">
        <v>3</v>
      </c>
      <c r="O114" s="145" t="s">
        <v>39</v>
      </c>
      <c r="P114" s="90">
        <f t="shared" si="14"/>
        <v>0</v>
      </c>
      <c r="Q114" s="90">
        <f t="shared" si="15"/>
        <v>0</v>
      </c>
      <c r="R114" s="90">
        <f t="shared" si="16"/>
        <v>0</v>
      </c>
      <c r="S114" s="146">
        <v>0</v>
      </c>
      <c r="T114" s="146">
        <f t="shared" si="17"/>
        <v>0</v>
      </c>
      <c r="U114" s="146">
        <v>1.2E-4</v>
      </c>
      <c r="V114" s="146">
        <f t="shared" si="18"/>
        <v>6.0000000000000001E-3</v>
      </c>
      <c r="W114" s="146">
        <v>0</v>
      </c>
      <c r="X114" s="147">
        <f t="shared" si="19"/>
        <v>0</v>
      </c>
      <c r="AR114" s="15" t="s">
        <v>130</v>
      </c>
      <c r="AT114" s="15" t="s">
        <v>200</v>
      </c>
      <c r="AU114" s="15" t="s">
        <v>20</v>
      </c>
      <c r="AY114" s="15" t="s">
        <v>122</v>
      </c>
      <c r="BE114" s="148">
        <f t="shared" si="20"/>
        <v>0</v>
      </c>
      <c r="BF114" s="148">
        <f t="shared" si="21"/>
        <v>0</v>
      </c>
      <c r="BG114" s="148">
        <f t="shared" si="22"/>
        <v>0</v>
      </c>
      <c r="BH114" s="148">
        <f t="shared" si="23"/>
        <v>0</v>
      </c>
      <c r="BI114" s="148">
        <f t="shared" si="24"/>
        <v>0</v>
      </c>
      <c r="BJ114" s="15" t="s">
        <v>20</v>
      </c>
      <c r="BK114" s="148">
        <f t="shared" si="25"/>
        <v>0</v>
      </c>
      <c r="BL114" s="15" t="s">
        <v>178</v>
      </c>
      <c r="BM114" s="15" t="s">
        <v>219</v>
      </c>
    </row>
    <row r="115" spans="2:65" s="1" customFormat="1" ht="22.5" customHeight="1" x14ac:dyDescent="0.3">
      <c r="B115" s="137"/>
      <c r="C115" s="153" t="s">
        <v>220</v>
      </c>
      <c r="D115" s="153" t="s">
        <v>200</v>
      </c>
      <c r="E115" s="154" t="s">
        <v>221</v>
      </c>
      <c r="F115" s="155" t="s">
        <v>222</v>
      </c>
      <c r="G115" s="156" t="s">
        <v>144</v>
      </c>
      <c r="H115" s="157">
        <v>120</v>
      </c>
      <c r="I115" s="306">
        <v>0</v>
      </c>
      <c r="J115" s="307">
        <v>0</v>
      </c>
      <c r="K115" s="158">
        <f t="shared" si="13"/>
        <v>0</v>
      </c>
      <c r="L115" s="155" t="s">
        <v>157</v>
      </c>
      <c r="M115" s="159"/>
      <c r="N115" s="160" t="s">
        <v>3</v>
      </c>
      <c r="O115" s="145" t="s">
        <v>39</v>
      </c>
      <c r="P115" s="90">
        <f t="shared" si="14"/>
        <v>0</v>
      </c>
      <c r="Q115" s="90">
        <f t="shared" si="15"/>
        <v>0</v>
      </c>
      <c r="R115" s="90">
        <f t="shared" si="16"/>
        <v>0</v>
      </c>
      <c r="S115" s="146">
        <v>0</v>
      </c>
      <c r="T115" s="146">
        <f t="shared" si="17"/>
        <v>0</v>
      </c>
      <c r="U115" s="146">
        <v>6.6000000000000005E-5</v>
      </c>
      <c r="V115" s="146">
        <f t="shared" si="18"/>
        <v>7.92E-3</v>
      </c>
      <c r="W115" s="146">
        <v>0</v>
      </c>
      <c r="X115" s="147">
        <f t="shared" si="19"/>
        <v>0</v>
      </c>
      <c r="AR115" s="15" t="s">
        <v>130</v>
      </c>
      <c r="AT115" s="15" t="s">
        <v>200</v>
      </c>
      <c r="AU115" s="15" t="s">
        <v>20</v>
      </c>
      <c r="AY115" s="15" t="s">
        <v>122</v>
      </c>
      <c r="BE115" s="148">
        <f t="shared" si="20"/>
        <v>0</v>
      </c>
      <c r="BF115" s="148">
        <f t="shared" si="21"/>
        <v>0</v>
      </c>
      <c r="BG115" s="148">
        <f t="shared" si="22"/>
        <v>0</v>
      </c>
      <c r="BH115" s="148">
        <f t="shared" si="23"/>
        <v>0</v>
      </c>
      <c r="BI115" s="148">
        <f t="shared" si="24"/>
        <v>0</v>
      </c>
      <c r="BJ115" s="15" t="s">
        <v>20</v>
      </c>
      <c r="BK115" s="148">
        <f t="shared" si="25"/>
        <v>0</v>
      </c>
      <c r="BL115" s="15" t="s">
        <v>178</v>
      </c>
      <c r="BM115" s="15" t="s">
        <v>223</v>
      </c>
    </row>
    <row r="116" spans="2:65" s="1" customFormat="1" ht="22.5" customHeight="1" x14ac:dyDescent="0.3">
      <c r="B116" s="137"/>
      <c r="C116" s="153" t="s">
        <v>224</v>
      </c>
      <c r="D116" s="153" t="s">
        <v>200</v>
      </c>
      <c r="E116" s="154" t="s">
        <v>225</v>
      </c>
      <c r="F116" s="155" t="s">
        <v>226</v>
      </c>
      <c r="G116" s="156" t="s">
        <v>144</v>
      </c>
      <c r="H116" s="157">
        <v>700</v>
      </c>
      <c r="I116" s="306">
        <v>0</v>
      </c>
      <c r="J116" s="307">
        <v>0</v>
      </c>
      <c r="K116" s="158">
        <f t="shared" si="13"/>
        <v>0</v>
      </c>
      <c r="L116" s="155" t="s">
        <v>157</v>
      </c>
      <c r="M116" s="159"/>
      <c r="N116" s="160" t="s">
        <v>3</v>
      </c>
      <c r="O116" s="145" t="s">
        <v>39</v>
      </c>
      <c r="P116" s="90">
        <f t="shared" si="14"/>
        <v>0</v>
      </c>
      <c r="Q116" s="90">
        <f t="shared" si="15"/>
        <v>0</v>
      </c>
      <c r="R116" s="90">
        <f t="shared" si="16"/>
        <v>0</v>
      </c>
      <c r="S116" s="146">
        <v>0</v>
      </c>
      <c r="T116" s="146">
        <f t="shared" si="17"/>
        <v>0</v>
      </c>
      <c r="U116" s="146">
        <v>3.6000000000000001E-5</v>
      </c>
      <c r="V116" s="146">
        <f t="shared" si="18"/>
        <v>2.52E-2</v>
      </c>
      <c r="W116" s="146">
        <v>0</v>
      </c>
      <c r="X116" s="147">
        <f t="shared" si="19"/>
        <v>0</v>
      </c>
      <c r="AR116" s="15" t="s">
        <v>130</v>
      </c>
      <c r="AT116" s="15" t="s">
        <v>200</v>
      </c>
      <c r="AU116" s="15" t="s">
        <v>20</v>
      </c>
      <c r="AY116" s="15" t="s">
        <v>122</v>
      </c>
      <c r="BE116" s="148">
        <f t="shared" si="20"/>
        <v>0</v>
      </c>
      <c r="BF116" s="148">
        <f t="shared" si="21"/>
        <v>0</v>
      </c>
      <c r="BG116" s="148">
        <f t="shared" si="22"/>
        <v>0</v>
      </c>
      <c r="BH116" s="148">
        <f t="shared" si="23"/>
        <v>0</v>
      </c>
      <c r="BI116" s="148">
        <f t="shared" si="24"/>
        <v>0</v>
      </c>
      <c r="BJ116" s="15" t="s">
        <v>20</v>
      </c>
      <c r="BK116" s="148">
        <f t="shared" si="25"/>
        <v>0</v>
      </c>
      <c r="BL116" s="15" t="s">
        <v>178</v>
      </c>
      <c r="BM116" s="15" t="s">
        <v>227</v>
      </c>
    </row>
    <row r="117" spans="2:65" s="10" customFormat="1" ht="37.35" customHeight="1" x14ac:dyDescent="0.35">
      <c r="B117" s="125"/>
      <c r="D117" s="126" t="s">
        <v>69</v>
      </c>
      <c r="E117" s="127" t="s">
        <v>228</v>
      </c>
      <c r="F117" s="127" t="s">
        <v>229</v>
      </c>
      <c r="K117" s="128">
        <f>BK117</f>
        <v>0</v>
      </c>
      <c r="M117" s="125"/>
      <c r="N117" s="129"/>
      <c r="O117" s="130"/>
      <c r="P117" s="130"/>
      <c r="Q117" s="131">
        <f>SUM(Q118:Q120)</f>
        <v>0</v>
      </c>
      <c r="R117" s="131">
        <f>SUM(R118:R120)</f>
        <v>0</v>
      </c>
      <c r="S117" s="130"/>
      <c r="T117" s="132">
        <f>SUM(T118:T120)</f>
        <v>7.1889999999999992</v>
      </c>
      <c r="U117" s="130"/>
      <c r="V117" s="132">
        <f>SUM(V118:V120)</f>
        <v>0</v>
      </c>
      <c r="W117" s="130"/>
      <c r="X117" s="133">
        <f>SUM(X118:X120)</f>
        <v>0</v>
      </c>
      <c r="AR117" s="134" t="s">
        <v>76</v>
      </c>
      <c r="AT117" s="135" t="s">
        <v>69</v>
      </c>
      <c r="AU117" s="135" t="s">
        <v>70</v>
      </c>
      <c r="AY117" s="134" t="s">
        <v>122</v>
      </c>
      <c r="BK117" s="136">
        <f>SUM(BK118:BK120)</f>
        <v>0</v>
      </c>
    </row>
    <row r="118" spans="2:65" s="1" customFormat="1" ht="22.5" customHeight="1" x14ac:dyDescent="0.3">
      <c r="B118" s="137"/>
      <c r="C118" s="138" t="s">
        <v>230</v>
      </c>
      <c r="D118" s="138" t="s">
        <v>124</v>
      </c>
      <c r="E118" s="139" t="s">
        <v>231</v>
      </c>
      <c r="F118" s="140" t="s">
        <v>232</v>
      </c>
      <c r="G118" s="141" t="s">
        <v>177</v>
      </c>
      <c r="H118" s="142">
        <v>99</v>
      </c>
      <c r="I118" s="305">
        <v>0</v>
      </c>
      <c r="J118" s="305">
        <v>0</v>
      </c>
      <c r="K118" s="143">
        <f>ROUND(P118*H118,2)</f>
        <v>0</v>
      </c>
      <c r="L118" s="140" t="s">
        <v>185</v>
      </c>
      <c r="M118" s="29"/>
      <c r="N118" s="144" t="s">
        <v>3</v>
      </c>
      <c r="O118" s="145" t="s">
        <v>39</v>
      </c>
      <c r="P118" s="90">
        <f>I118+J118</f>
        <v>0</v>
      </c>
      <c r="Q118" s="90">
        <f>ROUND(I118*H118,2)</f>
        <v>0</v>
      </c>
      <c r="R118" s="90">
        <f>ROUND(J118*H118,2)</f>
        <v>0</v>
      </c>
      <c r="S118" s="146">
        <v>5.0999999999999997E-2</v>
      </c>
      <c r="T118" s="146">
        <f>S118*H118</f>
        <v>5.0489999999999995</v>
      </c>
      <c r="U118" s="146">
        <v>0</v>
      </c>
      <c r="V118" s="146">
        <f>U118*H118</f>
        <v>0</v>
      </c>
      <c r="W118" s="146">
        <v>0</v>
      </c>
      <c r="X118" s="147">
        <f>W118*H118</f>
        <v>0</v>
      </c>
      <c r="AR118" s="15" t="s">
        <v>178</v>
      </c>
      <c r="AT118" s="15" t="s">
        <v>124</v>
      </c>
      <c r="AU118" s="15" t="s">
        <v>20</v>
      </c>
      <c r="AY118" s="15" t="s">
        <v>122</v>
      </c>
      <c r="BE118" s="148">
        <f>IF(O118="základní",K118,0)</f>
        <v>0</v>
      </c>
      <c r="BF118" s="148">
        <f>IF(O118="snížená",K118,0)</f>
        <v>0</v>
      </c>
      <c r="BG118" s="148">
        <f>IF(O118="zákl. přenesená",K118,0)</f>
        <v>0</v>
      </c>
      <c r="BH118" s="148">
        <f>IF(O118="sníž. přenesená",K118,0)</f>
        <v>0</v>
      </c>
      <c r="BI118" s="148">
        <f>IF(O118="nulová",K118,0)</f>
        <v>0</v>
      </c>
      <c r="BJ118" s="15" t="s">
        <v>20</v>
      </c>
      <c r="BK118" s="148">
        <f>ROUND(P118*H118,2)</f>
        <v>0</v>
      </c>
      <c r="BL118" s="15" t="s">
        <v>178</v>
      </c>
      <c r="BM118" s="15" t="s">
        <v>233</v>
      </c>
    </row>
    <row r="119" spans="2:65" s="1" customFormat="1" ht="22.5" customHeight="1" x14ac:dyDescent="0.3">
      <c r="B119" s="137"/>
      <c r="C119" s="138" t="s">
        <v>234</v>
      </c>
      <c r="D119" s="138" t="s">
        <v>124</v>
      </c>
      <c r="E119" s="139" t="s">
        <v>235</v>
      </c>
      <c r="F119" s="140" t="s">
        <v>236</v>
      </c>
      <c r="G119" s="141" t="s">
        <v>177</v>
      </c>
      <c r="H119" s="142">
        <v>24</v>
      </c>
      <c r="I119" s="305">
        <v>0</v>
      </c>
      <c r="J119" s="305">
        <v>0</v>
      </c>
      <c r="K119" s="143">
        <f>ROUND(P119*H119,2)</f>
        <v>0</v>
      </c>
      <c r="L119" s="140" t="s">
        <v>157</v>
      </c>
      <c r="M119" s="29"/>
      <c r="N119" s="144" t="s">
        <v>3</v>
      </c>
      <c r="O119" s="145" t="s">
        <v>39</v>
      </c>
      <c r="P119" s="90">
        <f>I119+J119</f>
        <v>0</v>
      </c>
      <c r="Q119" s="90">
        <f>ROUND(I119*H119,2)</f>
        <v>0</v>
      </c>
      <c r="R119" s="90">
        <f>ROUND(J119*H119,2)</f>
        <v>0</v>
      </c>
      <c r="S119" s="146">
        <v>6.8000000000000005E-2</v>
      </c>
      <c r="T119" s="146">
        <f>S119*H119</f>
        <v>1.6320000000000001</v>
      </c>
      <c r="U119" s="146">
        <v>0</v>
      </c>
      <c r="V119" s="146">
        <f>U119*H119</f>
        <v>0</v>
      </c>
      <c r="W119" s="146">
        <v>0</v>
      </c>
      <c r="X119" s="147">
        <f>W119*H119</f>
        <v>0</v>
      </c>
      <c r="AR119" s="15" t="s">
        <v>178</v>
      </c>
      <c r="AT119" s="15" t="s">
        <v>124</v>
      </c>
      <c r="AU119" s="15" t="s">
        <v>20</v>
      </c>
      <c r="AY119" s="15" t="s">
        <v>122</v>
      </c>
      <c r="BE119" s="148">
        <f>IF(O119="základní",K119,0)</f>
        <v>0</v>
      </c>
      <c r="BF119" s="148">
        <f>IF(O119="snížená",K119,0)</f>
        <v>0</v>
      </c>
      <c r="BG119" s="148">
        <f>IF(O119="zákl. přenesená",K119,0)</f>
        <v>0</v>
      </c>
      <c r="BH119" s="148">
        <f>IF(O119="sníž. přenesená",K119,0)</f>
        <v>0</v>
      </c>
      <c r="BI119" s="148">
        <f>IF(O119="nulová",K119,0)</f>
        <v>0</v>
      </c>
      <c r="BJ119" s="15" t="s">
        <v>20</v>
      </c>
      <c r="BK119" s="148">
        <f>ROUND(P119*H119,2)</f>
        <v>0</v>
      </c>
      <c r="BL119" s="15" t="s">
        <v>178</v>
      </c>
      <c r="BM119" s="15" t="s">
        <v>237</v>
      </c>
    </row>
    <row r="120" spans="2:65" s="1" customFormat="1" ht="22.5" customHeight="1" x14ac:dyDescent="0.3">
      <c r="B120" s="137"/>
      <c r="C120" s="138" t="s">
        <v>238</v>
      </c>
      <c r="D120" s="138" t="s">
        <v>124</v>
      </c>
      <c r="E120" s="139" t="s">
        <v>239</v>
      </c>
      <c r="F120" s="140" t="s">
        <v>240</v>
      </c>
      <c r="G120" s="141" t="s">
        <v>177</v>
      </c>
      <c r="H120" s="142">
        <v>4</v>
      </c>
      <c r="I120" s="305">
        <v>0</v>
      </c>
      <c r="J120" s="305">
        <v>0</v>
      </c>
      <c r="K120" s="143">
        <f>ROUND(P120*H120,2)</f>
        <v>0</v>
      </c>
      <c r="L120" s="140" t="s">
        <v>157</v>
      </c>
      <c r="M120" s="29"/>
      <c r="N120" s="144" t="s">
        <v>3</v>
      </c>
      <c r="O120" s="145" t="s">
        <v>39</v>
      </c>
      <c r="P120" s="90">
        <f>I120+J120</f>
        <v>0</v>
      </c>
      <c r="Q120" s="90">
        <f>ROUND(I120*H120,2)</f>
        <v>0</v>
      </c>
      <c r="R120" s="90">
        <f>ROUND(J120*H120,2)</f>
        <v>0</v>
      </c>
      <c r="S120" s="146">
        <v>0.127</v>
      </c>
      <c r="T120" s="146">
        <f>S120*H120</f>
        <v>0.50800000000000001</v>
      </c>
      <c r="U120" s="146">
        <v>0</v>
      </c>
      <c r="V120" s="146">
        <f>U120*H120</f>
        <v>0</v>
      </c>
      <c r="W120" s="146">
        <v>0</v>
      </c>
      <c r="X120" s="147">
        <f>W120*H120</f>
        <v>0</v>
      </c>
      <c r="AR120" s="15" t="s">
        <v>178</v>
      </c>
      <c r="AT120" s="15" t="s">
        <v>124</v>
      </c>
      <c r="AU120" s="15" t="s">
        <v>20</v>
      </c>
      <c r="AY120" s="15" t="s">
        <v>122</v>
      </c>
      <c r="BE120" s="148">
        <f>IF(O120="základní",K120,0)</f>
        <v>0</v>
      </c>
      <c r="BF120" s="148">
        <f>IF(O120="snížená",K120,0)</f>
        <v>0</v>
      </c>
      <c r="BG120" s="148">
        <f>IF(O120="zákl. přenesená",K120,0)</f>
        <v>0</v>
      </c>
      <c r="BH120" s="148">
        <f>IF(O120="sníž. přenesená",K120,0)</f>
        <v>0</v>
      </c>
      <c r="BI120" s="148">
        <f>IF(O120="nulová",K120,0)</f>
        <v>0</v>
      </c>
      <c r="BJ120" s="15" t="s">
        <v>20</v>
      </c>
      <c r="BK120" s="148">
        <f>ROUND(P120*H120,2)</f>
        <v>0</v>
      </c>
      <c r="BL120" s="15" t="s">
        <v>178</v>
      </c>
      <c r="BM120" s="15" t="s">
        <v>241</v>
      </c>
    </row>
    <row r="121" spans="2:65" s="10" customFormat="1" ht="37.35" customHeight="1" x14ac:dyDescent="0.35">
      <c r="B121" s="125"/>
      <c r="D121" s="126" t="s">
        <v>69</v>
      </c>
      <c r="E121" s="127" t="s">
        <v>242</v>
      </c>
      <c r="F121" s="127" t="s">
        <v>243</v>
      </c>
      <c r="K121" s="128">
        <f>BK121</f>
        <v>0</v>
      </c>
      <c r="M121" s="125"/>
      <c r="N121" s="129"/>
      <c r="O121" s="130"/>
      <c r="P121" s="130"/>
      <c r="Q121" s="131">
        <f>SUM(Q122:Q125)</f>
        <v>0</v>
      </c>
      <c r="R121" s="131">
        <f>SUM(R122:R125)</f>
        <v>0</v>
      </c>
      <c r="S121" s="130"/>
      <c r="T121" s="132">
        <f>SUM(T122:T125)</f>
        <v>8.6709999999999994</v>
      </c>
      <c r="U121" s="130"/>
      <c r="V121" s="132">
        <f>SUM(V122:V125)</f>
        <v>0</v>
      </c>
      <c r="W121" s="130"/>
      <c r="X121" s="133">
        <f>SUM(X122:X125)</f>
        <v>0</v>
      </c>
      <c r="AR121" s="134" t="s">
        <v>76</v>
      </c>
      <c r="AT121" s="135" t="s">
        <v>69</v>
      </c>
      <c r="AU121" s="135" t="s">
        <v>70</v>
      </c>
      <c r="AY121" s="134" t="s">
        <v>122</v>
      </c>
      <c r="BK121" s="136">
        <f>SUM(BK122:BK125)</f>
        <v>0</v>
      </c>
    </row>
    <row r="122" spans="2:65" s="1" customFormat="1" ht="22.5" customHeight="1" x14ac:dyDescent="0.3">
      <c r="B122" s="137"/>
      <c r="C122" s="138" t="s">
        <v>244</v>
      </c>
      <c r="D122" s="138" t="s">
        <v>124</v>
      </c>
      <c r="E122" s="139" t="s">
        <v>245</v>
      </c>
      <c r="F122" s="140" t="s">
        <v>246</v>
      </c>
      <c r="G122" s="141" t="s">
        <v>177</v>
      </c>
      <c r="H122" s="142">
        <v>9</v>
      </c>
      <c r="I122" s="305">
        <v>0</v>
      </c>
      <c r="J122" s="305">
        <v>0</v>
      </c>
      <c r="K122" s="143">
        <f>ROUND(P122*H122,2)</f>
        <v>0</v>
      </c>
      <c r="L122" s="140" t="s">
        <v>157</v>
      </c>
      <c r="M122" s="29"/>
      <c r="N122" s="144" t="s">
        <v>3</v>
      </c>
      <c r="O122" s="145" t="s">
        <v>39</v>
      </c>
      <c r="P122" s="90">
        <f>I122+J122</f>
        <v>0</v>
      </c>
      <c r="Q122" s="90">
        <f>ROUND(I122*H122,2)</f>
        <v>0</v>
      </c>
      <c r="R122" s="90">
        <f>ROUND(J122*H122,2)</f>
        <v>0</v>
      </c>
      <c r="S122" s="146">
        <v>0.30599999999999999</v>
      </c>
      <c r="T122" s="146">
        <f>S122*H122</f>
        <v>2.754</v>
      </c>
      <c r="U122" s="146">
        <v>0</v>
      </c>
      <c r="V122" s="146">
        <f>U122*H122</f>
        <v>0</v>
      </c>
      <c r="W122" s="146">
        <v>0</v>
      </c>
      <c r="X122" s="147">
        <f>W122*H122</f>
        <v>0</v>
      </c>
      <c r="AR122" s="15" t="s">
        <v>178</v>
      </c>
      <c r="AT122" s="15" t="s">
        <v>124</v>
      </c>
      <c r="AU122" s="15" t="s">
        <v>20</v>
      </c>
      <c r="AY122" s="15" t="s">
        <v>122</v>
      </c>
      <c r="BE122" s="148">
        <f>IF(O122="základní",K122,0)</f>
        <v>0</v>
      </c>
      <c r="BF122" s="148">
        <f>IF(O122="snížená",K122,0)</f>
        <v>0</v>
      </c>
      <c r="BG122" s="148">
        <f>IF(O122="zákl. přenesená",K122,0)</f>
        <v>0</v>
      </c>
      <c r="BH122" s="148">
        <f>IF(O122="sníž. přenesená",K122,0)</f>
        <v>0</v>
      </c>
      <c r="BI122" s="148">
        <f>IF(O122="nulová",K122,0)</f>
        <v>0</v>
      </c>
      <c r="BJ122" s="15" t="s">
        <v>20</v>
      </c>
      <c r="BK122" s="148">
        <f>ROUND(P122*H122,2)</f>
        <v>0</v>
      </c>
      <c r="BL122" s="15" t="s">
        <v>178</v>
      </c>
      <c r="BM122" s="15" t="s">
        <v>247</v>
      </c>
    </row>
    <row r="123" spans="2:65" s="1" customFormat="1" ht="22.5" customHeight="1" x14ac:dyDescent="0.3">
      <c r="B123" s="137"/>
      <c r="C123" s="138" t="s">
        <v>178</v>
      </c>
      <c r="D123" s="138" t="s">
        <v>124</v>
      </c>
      <c r="E123" s="139" t="s">
        <v>248</v>
      </c>
      <c r="F123" s="140" t="s">
        <v>249</v>
      </c>
      <c r="G123" s="141" t="s">
        <v>177</v>
      </c>
      <c r="H123" s="142">
        <v>5</v>
      </c>
      <c r="I123" s="305">
        <v>0</v>
      </c>
      <c r="J123" s="305">
        <v>0</v>
      </c>
      <c r="K123" s="143">
        <f>ROUND(P123*H123,2)</f>
        <v>0</v>
      </c>
      <c r="L123" s="140" t="s">
        <v>185</v>
      </c>
      <c r="M123" s="29"/>
      <c r="N123" s="144" t="s">
        <v>3</v>
      </c>
      <c r="O123" s="145" t="s">
        <v>39</v>
      </c>
      <c r="P123" s="90">
        <f>I123+J123</f>
        <v>0</v>
      </c>
      <c r="Q123" s="90">
        <f>ROUND(I123*H123,2)</f>
        <v>0</v>
      </c>
      <c r="R123" s="90">
        <f>ROUND(J123*H123,2)</f>
        <v>0</v>
      </c>
      <c r="S123" s="146">
        <v>0.249</v>
      </c>
      <c r="T123" s="146">
        <f>S123*H123</f>
        <v>1.2450000000000001</v>
      </c>
      <c r="U123" s="146">
        <v>0</v>
      </c>
      <c r="V123" s="146">
        <f>U123*H123</f>
        <v>0</v>
      </c>
      <c r="W123" s="146">
        <v>0</v>
      </c>
      <c r="X123" s="147">
        <f>W123*H123</f>
        <v>0</v>
      </c>
      <c r="AR123" s="15" t="s">
        <v>178</v>
      </c>
      <c r="AT123" s="15" t="s">
        <v>124</v>
      </c>
      <c r="AU123" s="15" t="s">
        <v>20</v>
      </c>
      <c r="AY123" s="15" t="s">
        <v>122</v>
      </c>
      <c r="BE123" s="148">
        <f>IF(O123="základní",K123,0)</f>
        <v>0</v>
      </c>
      <c r="BF123" s="148">
        <f>IF(O123="snížená",K123,0)</f>
        <v>0</v>
      </c>
      <c r="BG123" s="148">
        <f>IF(O123="zákl. přenesená",K123,0)</f>
        <v>0</v>
      </c>
      <c r="BH123" s="148">
        <f>IF(O123="sníž. přenesená",K123,0)</f>
        <v>0</v>
      </c>
      <c r="BI123" s="148">
        <f>IF(O123="nulová",K123,0)</f>
        <v>0</v>
      </c>
      <c r="BJ123" s="15" t="s">
        <v>20</v>
      </c>
      <c r="BK123" s="148">
        <f>ROUND(P123*H123,2)</f>
        <v>0</v>
      </c>
      <c r="BL123" s="15" t="s">
        <v>178</v>
      </c>
      <c r="BM123" s="15" t="s">
        <v>250</v>
      </c>
    </row>
    <row r="124" spans="2:65" s="1" customFormat="1" ht="22.5" customHeight="1" x14ac:dyDescent="0.3">
      <c r="B124" s="137"/>
      <c r="C124" s="138" t="s">
        <v>251</v>
      </c>
      <c r="D124" s="138" t="s">
        <v>124</v>
      </c>
      <c r="E124" s="139" t="s">
        <v>252</v>
      </c>
      <c r="F124" s="140" t="s">
        <v>253</v>
      </c>
      <c r="G124" s="141" t="s">
        <v>177</v>
      </c>
      <c r="H124" s="142">
        <v>11</v>
      </c>
      <c r="I124" s="305">
        <v>0</v>
      </c>
      <c r="J124" s="305">
        <v>0</v>
      </c>
      <c r="K124" s="143">
        <f>ROUND(P124*H124,2)</f>
        <v>0</v>
      </c>
      <c r="L124" s="140" t="s">
        <v>185</v>
      </c>
      <c r="M124" s="29"/>
      <c r="N124" s="144" t="s">
        <v>3</v>
      </c>
      <c r="O124" s="145" t="s">
        <v>39</v>
      </c>
      <c r="P124" s="90">
        <f>I124+J124</f>
        <v>0</v>
      </c>
      <c r="Q124" s="90">
        <f>ROUND(I124*H124,2)</f>
        <v>0</v>
      </c>
      <c r="R124" s="90">
        <f>ROUND(J124*H124,2)</f>
        <v>0</v>
      </c>
      <c r="S124" s="146">
        <v>0.29699999999999999</v>
      </c>
      <c r="T124" s="146">
        <f>S124*H124</f>
        <v>3.2669999999999999</v>
      </c>
      <c r="U124" s="146">
        <v>0</v>
      </c>
      <c r="V124" s="146">
        <f>U124*H124</f>
        <v>0</v>
      </c>
      <c r="W124" s="146">
        <v>0</v>
      </c>
      <c r="X124" s="147">
        <f>W124*H124</f>
        <v>0</v>
      </c>
      <c r="AR124" s="15" t="s">
        <v>178</v>
      </c>
      <c r="AT124" s="15" t="s">
        <v>124</v>
      </c>
      <c r="AU124" s="15" t="s">
        <v>20</v>
      </c>
      <c r="AY124" s="15" t="s">
        <v>122</v>
      </c>
      <c r="BE124" s="148">
        <f>IF(O124="základní",K124,0)</f>
        <v>0</v>
      </c>
      <c r="BF124" s="148">
        <f>IF(O124="snížená",K124,0)</f>
        <v>0</v>
      </c>
      <c r="BG124" s="148">
        <f>IF(O124="zákl. přenesená",K124,0)</f>
        <v>0</v>
      </c>
      <c r="BH124" s="148">
        <f>IF(O124="sníž. přenesená",K124,0)</f>
        <v>0</v>
      </c>
      <c r="BI124" s="148">
        <f>IF(O124="nulová",K124,0)</f>
        <v>0</v>
      </c>
      <c r="BJ124" s="15" t="s">
        <v>20</v>
      </c>
      <c r="BK124" s="148">
        <f>ROUND(P124*H124,2)</f>
        <v>0</v>
      </c>
      <c r="BL124" s="15" t="s">
        <v>178</v>
      </c>
      <c r="BM124" s="15" t="s">
        <v>254</v>
      </c>
    </row>
    <row r="125" spans="2:65" s="1" customFormat="1" ht="22.5" customHeight="1" x14ac:dyDescent="0.3">
      <c r="B125" s="137"/>
      <c r="C125" s="138" t="s">
        <v>255</v>
      </c>
      <c r="D125" s="138" t="s">
        <v>124</v>
      </c>
      <c r="E125" s="139" t="s">
        <v>256</v>
      </c>
      <c r="F125" s="140" t="s">
        <v>257</v>
      </c>
      <c r="G125" s="141" t="s">
        <v>177</v>
      </c>
      <c r="H125" s="142">
        <v>5</v>
      </c>
      <c r="I125" s="305">
        <v>0</v>
      </c>
      <c r="J125" s="305">
        <v>0</v>
      </c>
      <c r="K125" s="143">
        <f>ROUND(P125*H125,2)</f>
        <v>0</v>
      </c>
      <c r="L125" s="140" t="s">
        <v>185</v>
      </c>
      <c r="M125" s="29"/>
      <c r="N125" s="144" t="s">
        <v>3</v>
      </c>
      <c r="O125" s="145" t="s">
        <v>39</v>
      </c>
      <c r="P125" s="90">
        <f>I125+J125</f>
        <v>0</v>
      </c>
      <c r="Q125" s="90">
        <f>ROUND(I125*H125,2)</f>
        <v>0</v>
      </c>
      <c r="R125" s="90">
        <f>ROUND(J125*H125,2)</f>
        <v>0</v>
      </c>
      <c r="S125" s="146">
        <v>0.28100000000000003</v>
      </c>
      <c r="T125" s="146">
        <f>S125*H125</f>
        <v>1.4050000000000002</v>
      </c>
      <c r="U125" s="146">
        <v>0</v>
      </c>
      <c r="V125" s="146">
        <f>U125*H125</f>
        <v>0</v>
      </c>
      <c r="W125" s="146">
        <v>0</v>
      </c>
      <c r="X125" s="147">
        <f>W125*H125</f>
        <v>0</v>
      </c>
      <c r="AR125" s="15" t="s">
        <v>178</v>
      </c>
      <c r="AT125" s="15" t="s">
        <v>124</v>
      </c>
      <c r="AU125" s="15" t="s">
        <v>20</v>
      </c>
      <c r="AY125" s="15" t="s">
        <v>122</v>
      </c>
      <c r="BE125" s="148">
        <f>IF(O125="základní",K125,0)</f>
        <v>0</v>
      </c>
      <c r="BF125" s="148">
        <f>IF(O125="snížená",K125,0)</f>
        <v>0</v>
      </c>
      <c r="BG125" s="148">
        <f>IF(O125="zákl. přenesená",K125,0)</f>
        <v>0</v>
      </c>
      <c r="BH125" s="148">
        <f>IF(O125="sníž. přenesená",K125,0)</f>
        <v>0</v>
      </c>
      <c r="BI125" s="148">
        <f>IF(O125="nulová",K125,0)</f>
        <v>0</v>
      </c>
      <c r="BJ125" s="15" t="s">
        <v>20</v>
      </c>
      <c r="BK125" s="148">
        <f>ROUND(P125*H125,2)</f>
        <v>0</v>
      </c>
      <c r="BL125" s="15" t="s">
        <v>178</v>
      </c>
      <c r="BM125" s="15" t="s">
        <v>258</v>
      </c>
    </row>
    <row r="126" spans="2:65" s="10" customFormat="1" ht="37.35" customHeight="1" x14ac:dyDescent="0.35">
      <c r="B126" s="125"/>
      <c r="D126" s="126" t="s">
        <v>69</v>
      </c>
      <c r="E126" s="127" t="s">
        <v>259</v>
      </c>
      <c r="F126" s="127" t="s">
        <v>260</v>
      </c>
      <c r="K126" s="128">
        <f>BK126</f>
        <v>0</v>
      </c>
      <c r="M126" s="125"/>
      <c r="N126" s="129"/>
      <c r="O126" s="130"/>
      <c r="P126" s="130"/>
      <c r="Q126" s="131">
        <f>SUM(Q127:Q138)</f>
        <v>0</v>
      </c>
      <c r="R126" s="131">
        <f>SUM(R127:R138)</f>
        <v>0</v>
      </c>
      <c r="S126" s="130"/>
      <c r="T126" s="132">
        <f>SUM(T127:T138)</f>
        <v>35.625</v>
      </c>
      <c r="U126" s="130"/>
      <c r="V126" s="132">
        <f>SUM(V127:V138)</f>
        <v>5.0410000000000003E-3</v>
      </c>
      <c r="W126" s="130"/>
      <c r="X126" s="133">
        <f>SUM(X127:X138)</f>
        <v>0</v>
      </c>
      <c r="AR126" s="134" t="s">
        <v>76</v>
      </c>
      <c r="AT126" s="135" t="s">
        <v>69</v>
      </c>
      <c r="AU126" s="135" t="s">
        <v>70</v>
      </c>
      <c r="AY126" s="134" t="s">
        <v>122</v>
      </c>
      <c r="BK126" s="136">
        <f>SUM(BK127:BK138)</f>
        <v>0</v>
      </c>
    </row>
    <row r="127" spans="2:65" s="1" customFormat="1" ht="22.5" customHeight="1" x14ac:dyDescent="0.3">
      <c r="B127" s="137"/>
      <c r="C127" s="153" t="s">
        <v>261</v>
      </c>
      <c r="D127" s="153" t="s">
        <v>200</v>
      </c>
      <c r="E127" s="154" t="s">
        <v>262</v>
      </c>
      <c r="F127" s="155" t="s">
        <v>263</v>
      </c>
      <c r="G127" s="156" t="s">
        <v>177</v>
      </c>
      <c r="H127" s="157">
        <v>9</v>
      </c>
      <c r="I127" s="306">
        <v>0</v>
      </c>
      <c r="J127" s="307">
        <v>0</v>
      </c>
      <c r="K127" s="158">
        <f t="shared" ref="K127:K132" si="26">ROUND(P127*H127,2)</f>
        <v>0</v>
      </c>
      <c r="L127" s="155" t="s">
        <v>157</v>
      </c>
      <c r="M127" s="159"/>
      <c r="N127" s="160" t="s">
        <v>3</v>
      </c>
      <c r="O127" s="145" t="s">
        <v>39</v>
      </c>
      <c r="P127" s="90">
        <f t="shared" ref="P127:P132" si="27">I127+J127</f>
        <v>0</v>
      </c>
      <c r="Q127" s="90">
        <f t="shared" ref="Q127:Q132" si="28">ROUND(I127*H127,2)</f>
        <v>0</v>
      </c>
      <c r="R127" s="90">
        <f t="shared" ref="R127:R132" si="29">ROUND(J127*H127,2)</f>
        <v>0</v>
      </c>
      <c r="S127" s="146">
        <v>0</v>
      </c>
      <c r="T127" s="146">
        <f t="shared" ref="T127:T132" si="30">S127*H127</f>
        <v>0</v>
      </c>
      <c r="U127" s="146">
        <v>5.0000000000000002E-5</v>
      </c>
      <c r="V127" s="146">
        <f t="shared" ref="V127:V132" si="31">U127*H127</f>
        <v>4.5000000000000004E-4</v>
      </c>
      <c r="W127" s="146">
        <v>0</v>
      </c>
      <c r="X127" s="147">
        <f t="shared" ref="X127:X132" si="32">W127*H127</f>
        <v>0</v>
      </c>
      <c r="AR127" s="15" t="s">
        <v>130</v>
      </c>
      <c r="AT127" s="15" t="s">
        <v>200</v>
      </c>
      <c r="AU127" s="15" t="s">
        <v>20</v>
      </c>
      <c r="AY127" s="15" t="s">
        <v>122</v>
      </c>
      <c r="BE127" s="148">
        <f t="shared" ref="BE127:BE132" si="33">IF(O127="základní",K127,0)</f>
        <v>0</v>
      </c>
      <c r="BF127" s="148">
        <f t="shared" ref="BF127:BF132" si="34">IF(O127="snížená",K127,0)</f>
        <v>0</v>
      </c>
      <c r="BG127" s="148">
        <f t="shared" ref="BG127:BG132" si="35">IF(O127="zákl. přenesená",K127,0)</f>
        <v>0</v>
      </c>
      <c r="BH127" s="148">
        <f t="shared" ref="BH127:BH132" si="36">IF(O127="sníž. přenesená",K127,0)</f>
        <v>0</v>
      </c>
      <c r="BI127" s="148">
        <f t="shared" ref="BI127:BI132" si="37">IF(O127="nulová",K127,0)</f>
        <v>0</v>
      </c>
      <c r="BJ127" s="15" t="s">
        <v>20</v>
      </c>
      <c r="BK127" s="148">
        <f t="shared" ref="BK127:BK132" si="38">ROUND(P127*H127,2)</f>
        <v>0</v>
      </c>
      <c r="BL127" s="15" t="s">
        <v>178</v>
      </c>
      <c r="BM127" s="15" t="s">
        <v>264</v>
      </c>
    </row>
    <row r="128" spans="2:65" s="1" customFormat="1" ht="22.5" customHeight="1" x14ac:dyDescent="0.3">
      <c r="B128" s="137"/>
      <c r="C128" s="153" t="s">
        <v>9</v>
      </c>
      <c r="D128" s="153" t="s">
        <v>200</v>
      </c>
      <c r="E128" s="154" t="s">
        <v>265</v>
      </c>
      <c r="F128" s="155" t="s">
        <v>266</v>
      </c>
      <c r="G128" s="156" t="s">
        <v>177</v>
      </c>
      <c r="H128" s="157">
        <v>16</v>
      </c>
      <c r="I128" s="306">
        <v>0</v>
      </c>
      <c r="J128" s="307">
        <v>0</v>
      </c>
      <c r="K128" s="158">
        <f t="shared" si="26"/>
        <v>0</v>
      </c>
      <c r="L128" s="155" t="s">
        <v>185</v>
      </c>
      <c r="M128" s="159"/>
      <c r="N128" s="160" t="s">
        <v>3</v>
      </c>
      <c r="O128" s="145" t="s">
        <v>39</v>
      </c>
      <c r="P128" s="90">
        <f t="shared" si="27"/>
        <v>0</v>
      </c>
      <c r="Q128" s="90">
        <f t="shared" si="28"/>
        <v>0</v>
      </c>
      <c r="R128" s="90">
        <f t="shared" si="29"/>
        <v>0</v>
      </c>
      <c r="S128" s="146">
        <v>0</v>
      </c>
      <c r="T128" s="146">
        <f t="shared" si="30"/>
        <v>0</v>
      </c>
      <c r="U128" s="146">
        <v>6.0000000000000002E-5</v>
      </c>
      <c r="V128" s="146">
        <f t="shared" si="31"/>
        <v>9.6000000000000002E-4</v>
      </c>
      <c r="W128" s="146">
        <v>0</v>
      </c>
      <c r="X128" s="147">
        <f t="shared" si="32"/>
        <v>0</v>
      </c>
      <c r="AR128" s="15" t="s">
        <v>130</v>
      </c>
      <c r="AT128" s="15" t="s">
        <v>200</v>
      </c>
      <c r="AU128" s="15" t="s">
        <v>20</v>
      </c>
      <c r="AY128" s="15" t="s">
        <v>122</v>
      </c>
      <c r="BE128" s="148">
        <f t="shared" si="33"/>
        <v>0</v>
      </c>
      <c r="BF128" s="148">
        <f t="shared" si="34"/>
        <v>0</v>
      </c>
      <c r="BG128" s="148">
        <f t="shared" si="35"/>
        <v>0</v>
      </c>
      <c r="BH128" s="148">
        <f t="shared" si="36"/>
        <v>0</v>
      </c>
      <c r="BI128" s="148">
        <f t="shared" si="37"/>
        <v>0</v>
      </c>
      <c r="BJ128" s="15" t="s">
        <v>20</v>
      </c>
      <c r="BK128" s="148">
        <f t="shared" si="38"/>
        <v>0</v>
      </c>
      <c r="BL128" s="15" t="s">
        <v>178</v>
      </c>
      <c r="BM128" s="15" t="s">
        <v>267</v>
      </c>
    </row>
    <row r="129" spans="2:65" s="1" customFormat="1" ht="22.5" customHeight="1" x14ac:dyDescent="0.3">
      <c r="B129" s="137"/>
      <c r="C129" s="153" t="s">
        <v>268</v>
      </c>
      <c r="D129" s="153" t="s">
        <v>200</v>
      </c>
      <c r="E129" s="154" t="s">
        <v>269</v>
      </c>
      <c r="F129" s="155" t="s">
        <v>270</v>
      </c>
      <c r="G129" s="156" t="s">
        <v>177</v>
      </c>
      <c r="H129" s="157">
        <v>5</v>
      </c>
      <c r="I129" s="306">
        <v>0</v>
      </c>
      <c r="J129" s="307">
        <v>0</v>
      </c>
      <c r="K129" s="158">
        <f t="shared" si="26"/>
        <v>0</v>
      </c>
      <c r="L129" s="155" t="s">
        <v>533</v>
      </c>
      <c r="M129" s="159"/>
      <c r="N129" s="160" t="s">
        <v>3</v>
      </c>
      <c r="O129" s="145" t="s">
        <v>39</v>
      </c>
      <c r="P129" s="90">
        <f t="shared" si="27"/>
        <v>0</v>
      </c>
      <c r="Q129" s="90">
        <f t="shared" si="28"/>
        <v>0</v>
      </c>
      <c r="R129" s="90">
        <f t="shared" si="29"/>
        <v>0</v>
      </c>
      <c r="S129" s="146">
        <v>0</v>
      </c>
      <c r="T129" s="146">
        <f t="shared" si="30"/>
        <v>0</v>
      </c>
      <c r="U129" s="146">
        <v>6.0000000000000002E-5</v>
      </c>
      <c r="V129" s="146">
        <f t="shared" si="31"/>
        <v>3.0000000000000003E-4</v>
      </c>
      <c r="W129" s="146">
        <v>0</v>
      </c>
      <c r="X129" s="147">
        <f t="shared" si="32"/>
        <v>0</v>
      </c>
      <c r="AR129" s="15" t="s">
        <v>130</v>
      </c>
      <c r="AT129" s="15" t="s">
        <v>200</v>
      </c>
      <c r="AU129" s="15" t="s">
        <v>20</v>
      </c>
      <c r="AY129" s="15" t="s">
        <v>122</v>
      </c>
      <c r="BE129" s="148">
        <f t="shared" si="33"/>
        <v>0</v>
      </c>
      <c r="BF129" s="148">
        <f t="shared" si="34"/>
        <v>0</v>
      </c>
      <c r="BG129" s="148">
        <f t="shared" si="35"/>
        <v>0</v>
      </c>
      <c r="BH129" s="148">
        <f t="shared" si="36"/>
        <v>0</v>
      </c>
      <c r="BI129" s="148">
        <f t="shared" si="37"/>
        <v>0</v>
      </c>
      <c r="BJ129" s="15" t="s">
        <v>20</v>
      </c>
      <c r="BK129" s="148">
        <f t="shared" si="38"/>
        <v>0</v>
      </c>
      <c r="BL129" s="15" t="s">
        <v>178</v>
      </c>
      <c r="BM129" s="15" t="s">
        <v>271</v>
      </c>
    </row>
    <row r="130" spans="2:65" s="1" customFormat="1" ht="22.5" customHeight="1" x14ac:dyDescent="0.3">
      <c r="B130" s="137"/>
      <c r="C130" s="153" t="s">
        <v>272</v>
      </c>
      <c r="D130" s="153" t="s">
        <v>200</v>
      </c>
      <c r="E130" s="154" t="s">
        <v>273</v>
      </c>
      <c r="F130" s="155" t="s">
        <v>274</v>
      </c>
      <c r="G130" s="156" t="s">
        <v>177</v>
      </c>
      <c r="H130" s="157">
        <v>9</v>
      </c>
      <c r="I130" s="306">
        <v>0</v>
      </c>
      <c r="J130" s="307">
        <v>0</v>
      </c>
      <c r="K130" s="158">
        <f t="shared" si="26"/>
        <v>0</v>
      </c>
      <c r="L130" s="155" t="s">
        <v>157</v>
      </c>
      <c r="M130" s="159"/>
      <c r="N130" s="160" t="s">
        <v>3</v>
      </c>
      <c r="O130" s="145" t="s">
        <v>39</v>
      </c>
      <c r="P130" s="90">
        <f t="shared" si="27"/>
        <v>0</v>
      </c>
      <c r="Q130" s="90">
        <f t="shared" si="28"/>
        <v>0</v>
      </c>
      <c r="R130" s="90">
        <f t="shared" si="29"/>
        <v>0</v>
      </c>
      <c r="S130" s="146">
        <v>0</v>
      </c>
      <c r="T130" s="146">
        <f t="shared" si="30"/>
        <v>0</v>
      </c>
      <c r="U130" s="146">
        <v>9.1000000000000003E-5</v>
      </c>
      <c r="V130" s="146">
        <f t="shared" si="31"/>
        <v>8.1900000000000007E-4</v>
      </c>
      <c r="W130" s="146">
        <v>0</v>
      </c>
      <c r="X130" s="147">
        <f t="shared" si="32"/>
        <v>0</v>
      </c>
      <c r="AR130" s="15" t="s">
        <v>130</v>
      </c>
      <c r="AT130" s="15" t="s">
        <v>200</v>
      </c>
      <c r="AU130" s="15" t="s">
        <v>20</v>
      </c>
      <c r="AY130" s="15" t="s">
        <v>122</v>
      </c>
      <c r="BE130" s="148">
        <f t="shared" si="33"/>
        <v>0</v>
      </c>
      <c r="BF130" s="148">
        <f t="shared" si="34"/>
        <v>0</v>
      </c>
      <c r="BG130" s="148">
        <f t="shared" si="35"/>
        <v>0</v>
      </c>
      <c r="BH130" s="148">
        <f t="shared" si="36"/>
        <v>0</v>
      </c>
      <c r="BI130" s="148">
        <f t="shared" si="37"/>
        <v>0</v>
      </c>
      <c r="BJ130" s="15" t="s">
        <v>20</v>
      </c>
      <c r="BK130" s="148">
        <f t="shared" si="38"/>
        <v>0</v>
      </c>
      <c r="BL130" s="15" t="s">
        <v>178</v>
      </c>
      <c r="BM130" s="15" t="s">
        <v>275</v>
      </c>
    </row>
    <row r="131" spans="2:65" s="1" customFormat="1" ht="22.5" customHeight="1" x14ac:dyDescent="0.3">
      <c r="B131" s="137"/>
      <c r="C131" s="153" t="s">
        <v>276</v>
      </c>
      <c r="D131" s="153" t="s">
        <v>200</v>
      </c>
      <c r="E131" s="154" t="s">
        <v>277</v>
      </c>
      <c r="F131" s="155" t="s">
        <v>278</v>
      </c>
      <c r="G131" s="156" t="s">
        <v>177</v>
      </c>
      <c r="H131" s="157">
        <v>39</v>
      </c>
      <c r="I131" s="306">
        <v>0</v>
      </c>
      <c r="J131" s="307">
        <v>0</v>
      </c>
      <c r="K131" s="158">
        <f t="shared" si="26"/>
        <v>0</v>
      </c>
      <c r="L131" s="155" t="s">
        <v>157</v>
      </c>
      <c r="M131" s="159"/>
      <c r="N131" s="160" t="s">
        <v>3</v>
      </c>
      <c r="O131" s="145" t="s">
        <v>39</v>
      </c>
      <c r="P131" s="90">
        <f t="shared" si="27"/>
        <v>0</v>
      </c>
      <c r="Q131" s="90">
        <f t="shared" si="28"/>
        <v>0</v>
      </c>
      <c r="R131" s="90">
        <f t="shared" si="29"/>
        <v>0</v>
      </c>
      <c r="S131" s="146">
        <v>0</v>
      </c>
      <c r="T131" s="146">
        <f t="shared" si="30"/>
        <v>0</v>
      </c>
      <c r="U131" s="146">
        <v>2.8E-5</v>
      </c>
      <c r="V131" s="146">
        <f t="shared" si="31"/>
        <v>1.0920000000000001E-3</v>
      </c>
      <c r="W131" s="146">
        <v>0</v>
      </c>
      <c r="X131" s="147">
        <f t="shared" si="32"/>
        <v>0</v>
      </c>
      <c r="AR131" s="15" t="s">
        <v>130</v>
      </c>
      <c r="AT131" s="15" t="s">
        <v>200</v>
      </c>
      <c r="AU131" s="15" t="s">
        <v>20</v>
      </c>
      <c r="AY131" s="15" t="s">
        <v>122</v>
      </c>
      <c r="BE131" s="148">
        <f t="shared" si="33"/>
        <v>0</v>
      </c>
      <c r="BF131" s="148">
        <f t="shared" si="34"/>
        <v>0</v>
      </c>
      <c r="BG131" s="148">
        <f t="shared" si="35"/>
        <v>0</v>
      </c>
      <c r="BH131" s="148">
        <f t="shared" si="36"/>
        <v>0</v>
      </c>
      <c r="BI131" s="148">
        <f t="shared" si="37"/>
        <v>0</v>
      </c>
      <c r="BJ131" s="15" t="s">
        <v>20</v>
      </c>
      <c r="BK131" s="148">
        <f t="shared" si="38"/>
        <v>0</v>
      </c>
      <c r="BL131" s="15" t="s">
        <v>178</v>
      </c>
      <c r="BM131" s="15" t="s">
        <v>279</v>
      </c>
    </row>
    <row r="132" spans="2:65" s="1" customFormat="1" ht="22.5" customHeight="1" x14ac:dyDescent="0.3">
      <c r="B132" s="137"/>
      <c r="C132" s="153" t="s">
        <v>280</v>
      </c>
      <c r="D132" s="153" t="s">
        <v>200</v>
      </c>
      <c r="E132" s="154" t="s">
        <v>281</v>
      </c>
      <c r="F132" s="155" t="s">
        <v>282</v>
      </c>
      <c r="G132" s="156" t="s">
        <v>177</v>
      </c>
      <c r="H132" s="157">
        <v>2</v>
      </c>
      <c r="I132" s="306">
        <v>0</v>
      </c>
      <c r="J132" s="307">
        <v>0</v>
      </c>
      <c r="K132" s="158">
        <f t="shared" si="26"/>
        <v>0</v>
      </c>
      <c r="L132" s="155" t="s">
        <v>3</v>
      </c>
      <c r="M132" s="159"/>
      <c r="N132" s="160" t="s">
        <v>3</v>
      </c>
      <c r="O132" s="145" t="s">
        <v>39</v>
      </c>
      <c r="P132" s="90">
        <f t="shared" si="27"/>
        <v>0</v>
      </c>
      <c r="Q132" s="90">
        <f t="shared" si="28"/>
        <v>0</v>
      </c>
      <c r="R132" s="90">
        <f t="shared" si="29"/>
        <v>0</v>
      </c>
      <c r="S132" s="146">
        <v>0</v>
      </c>
      <c r="T132" s="146">
        <f t="shared" si="30"/>
        <v>0</v>
      </c>
      <c r="U132" s="146">
        <v>7.1000000000000002E-4</v>
      </c>
      <c r="V132" s="146">
        <f t="shared" si="31"/>
        <v>1.42E-3</v>
      </c>
      <c r="W132" s="146">
        <v>0</v>
      </c>
      <c r="X132" s="147">
        <f t="shared" si="32"/>
        <v>0</v>
      </c>
      <c r="AR132" s="15" t="s">
        <v>130</v>
      </c>
      <c r="AT132" s="15" t="s">
        <v>200</v>
      </c>
      <c r="AU132" s="15" t="s">
        <v>20</v>
      </c>
      <c r="AY132" s="15" t="s">
        <v>122</v>
      </c>
      <c r="BE132" s="148">
        <f t="shared" si="33"/>
        <v>0</v>
      </c>
      <c r="BF132" s="148">
        <f t="shared" si="34"/>
        <v>0</v>
      </c>
      <c r="BG132" s="148">
        <f t="shared" si="35"/>
        <v>0</v>
      </c>
      <c r="BH132" s="148">
        <f t="shared" si="36"/>
        <v>0</v>
      </c>
      <c r="BI132" s="148">
        <f t="shared" si="37"/>
        <v>0</v>
      </c>
      <c r="BJ132" s="15" t="s">
        <v>20</v>
      </c>
      <c r="BK132" s="148">
        <f t="shared" si="38"/>
        <v>0</v>
      </c>
      <c r="BL132" s="15" t="s">
        <v>178</v>
      </c>
      <c r="BM132" s="15" t="s">
        <v>283</v>
      </c>
    </row>
    <row r="133" spans="2:65" s="11" customFormat="1" x14ac:dyDescent="0.3">
      <c r="B133" s="161"/>
      <c r="D133" s="162" t="s">
        <v>284</v>
      </c>
      <c r="F133" s="163" t="s">
        <v>285</v>
      </c>
      <c r="H133" s="164">
        <v>2</v>
      </c>
      <c r="M133" s="161"/>
      <c r="N133" s="165"/>
      <c r="O133" s="166"/>
      <c r="P133" s="166"/>
      <c r="Q133" s="166"/>
      <c r="R133" s="166"/>
      <c r="S133" s="166"/>
      <c r="T133" s="166"/>
      <c r="U133" s="166"/>
      <c r="V133" s="166"/>
      <c r="W133" s="166"/>
      <c r="X133" s="167"/>
      <c r="AT133" s="168" t="s">
        <v>284</v>
      </c>
      <c r="AU133" s="168" t="s">
        <v>20</v>
      </c>
      <c r="AV133" s="11" t="s">
        <v>76</v>
      </c>
      <c r="AW133" s="11" t="s">
        <v>4</v>
      </c>
      <c r="AX133" s="11" t="s">
        <v>20</v>
      </c>
      <c r="AY133" s="168" t="s">
        <v>122</v>
      </c>
    </row>
    <row r="134" spans="2:65" s="1" customFormat="1" ht="22.5" customHeight="1" x14ac:dyDescent="0.3">
      <c r="B134" s="137"/>
      <c r="C134" s="153" t="s">
        <v>286</v>
      </c>
      <c r="D134" s="153" t="s">
        <v>200</v>
      </c>
      <c r="E134" s="154" t="s">
        <v>287</v>
      </c>
      <c r="F134" s="155" t="s">
        <v>288</v>
      </c>
      <c r="G134" s="156" t="s">
        <v>177</v>
      </c>
      <c r="H134" s="157">
        <v>34</v>
      </c>
      <c r="I134" s="306">
        <v>0</v>
      </c>
      <c r="J134" s="307">
        <v>0</v>
      </c>
      <c r="K134" s="158">
        <f>ROUND(P134*H134,2)</f>
        <v>0</v>
      </c>
      <c r="L134" s="155" t="s">
        <v>3</v>
      </c>
      <c r="M134" s="159"/>
      <c r="N134" s="160" t="s">
        <v>3</v>
      </c>
      <c r="O134" s="145" t="s">
        <v>39</v>
      </c>
      <c r="P134" s="90">
        <f>I134+J134</f>
        <v>0</v>
      </c>
      <c r="Q134" s="90">
        <f>ROUND(I134*H134,2)</f>
        <v>0</v>
      </c>
      <c r="R134" s="90">
        <f>ROUND(J134*H134,2)</f>
        <v>0</v>
      </c>
      <c r="S134" s="146">
        <v>0</v>
      </c>
      <c r="T134" s="146">
        <f>S134*H134</f>
        <v>0</v>
      </c>
      <c r="U134" s="146">
        <v>0</v>
      </c>
      <c r="V134" s="146">
        <f>U134*H134</f>
        <v>0</v>
      </c>
      <c r="W134" s="146">
        <v>0</v>
      </c>
      <c r="X134" s="147">
        <f>W134*H134</f>
        <v>0</v>
      </c>
      <c r="AR134" s="15" t="s">
        <v>130</v>
      </c>
      <c r="AT134" s="15" t="s">
        <v>200</v>
      </c>
      <c r="AU134" s="15" t="s">
        <v>20</v>
      </c>
      <c r="AY134" s="15" t="s">
        <v>122</v>
      </c>
      <c r="BE134" s="148">
        <f>IF(O134="základní",K134,0)</f>
        <v>0</v>
      </c>
      <c r="BF134" s="148">
        <f>IF(O134="snížená",K134,0)</f>
        <v>0</v>
      </c>
      <c r="BG134" s="148">
        <f>IF(O134="zákl. přenesená",K134,0)</f>
        <v>0</v>
      </c>
      <c r="BH134" s="148">
        <f>IF(O134="sníž. přenesená",K134,0)</f>
        <v>0</v>
      </c>
      <c r="BI134" s="148">
        <f>IF(O134="nulová",K134,0)</f>
        <v>0</v>
      </c>
      <c r="BJ134" s="15" t="s">
        <v>20</v>
      </c>
      <c r="BK134" s="148">
        <f>ROUND(P134*H134,2)</f>
        <v>0</v>
      </c>
      <c r="BL134" s="15" t="s">
        <v>178</v>
      </c>
      <c r="BM134" s="15" t="s">
        <v>289</v>
      </c>
    </row>
    <row r="135" spans="2:65" s="1" customFormat="1" ht="22.5" customHeight="1" x14ac:dyDescent="0.3">
      <c r="B135" s="137"/>
      <c r="C135" s="153" t="s">
        <v>290</v>
      </c>
      <c r="D135" s="153" t="s">
        <v>200</v>
      </c>
      <c r="E135" s="154" t="s">
        <v>291</v>
      </c>
      <c r="F135" s="155" t="s">
        <v>292</v>
      </c>
      <c r="G135" s="156" t="s">
        <v>177</v>
      </c>
      <c r="H135" s="157">
        <v>4</v>
      </c>
      <c r="I135" s="306">
        <v>0</v>
      </c>
      <c r="J135" s="307">
        <v>0</v>
      </c>
      <c r="K135" s="158">
        <f>ROUND(P135*H135,2)</f>
        <v>0</v>
      </c>
      <c r="L135" s="155" t="s">
        <v>3</v>
      </c>
      <c r="M135" s="159"/>
      <c r="N135" s="160" t="s">
        <v>3</v>
      </c>
      <c r="O135" s="145" t="s">
        <v>39</v>
      </c>
      <c r="P135" s="90">
        <f>I135+J135</f>
        <v>0</v>
      </c>
      <c r="Q135" s="90">
        <f>ROUND(I135*H135,2)</f>
        <v>0</v>
      </c>
      <c r="R135" s="90">
        <f>ROUND(J135*H135,2)</f>
        <v>0</v>
      </c>
      <c r="S135" s="146">
        <v>0</v>
      </c>
      <c r="T135" s="146">
        <f>S135*H135</f>
        <v>0</v>
      </c>
      <c r="U135" s="146">
        <v>0</v>
      </c>
      <c r="V135" s="146">
        <f>U135*H135</f>
        <v>0</v>
      </c>
      <c r="W135" s="146">
        <v>0</v>
      </c>
      <c r="X135" s="147">
        <f>W135*H135</f>
        <v>0</v>
      </c>
      <c r="AR135" s="15" t="s">
        <v>130</v>
      </c>
      <c r="AT135" s="15" t="s">
        <v>200</v>
      </c>
      <c r="AU135" s="15" t="s">
        <v>20</v>
      </c>
      <c r="AY135" s="15" t="s">
        <v>122</v>
      </c>
      <c r="BE135" s="148">
        <f>IF(O135="základní",K135,0)</f>
        <v>0</v>
      </c>
      <c r="BF135" s="148">
        <f>IF(O135="snížená",K135,0)</f>
        <v>0</v>
      </c>
      <c r="BG135" s="148">
        <f>IF(O135="zákl. přenesená",K135,0)</f>
        <v>0</v>
      </c>
      <c r="BH135" s="148">
        <f>IF(O135="sníž. přenesená",K135,0)</f>
        <v>0</v>
      </c>
      <c r="BI135" s="148">
        <f>IF(O135="nulová",K135,0)</f>
        <v>0</v>
      </c>
      <c r="BJ135" s="15" t="s">
        <v>20</v>
      </c>
      <c r="BK135" s="148">
        <f>ROUND(P135*H135,2)</f>
        <v>0</v>
      </c>
      <c r="BL135" s="15" t="s">
        <v>178</v>
      </c>
      <c r="BM135" s="15" t="s">
        <v>293</v>
      </c>
    </row>
    <row r="136" spans="2:65" s="1" customFormat="1" ht="22.5" customHeight="1" x14ac:dyDescent="0.3">
      <c r="B136" s="137"/>
      <c r="C136" s="138" t="s">
        <v>294</v>
      </c>
      <c r="D136" s="138" t="s">
        <v>124</v>
      </c>
      <c r="E136" s="139" t="s">
        <v>295</v>
      </c>
      <c r="F136" s="140" t="s">
        <v>296</v>
      </c>
      <c r="G136" s="141" t="s">
        <v>177</v>
      </c>
      <c r="H136" s="142">
        <v>38</v>
      </c>
      <c r="I136" s="305">
        <v>0</v>
      </c>
      <c r="J136" s="305">
        <v>0</v>
      </c>
      <c r="K136" s="143">
        <f>ROUND(P136*H136,2)</f>
        <v>0</v>
      </c>
      <c r="L136" s="140" t="s">
        <v>185</v>
      </c>
      <c r="M136" s="29"/>
      <c r="N136" s="144" t="s">
        <v>3</v>
      </c>
      <c r="O136" s="145" t="s">
        <v>39</v>
      </c>
      <c r="P136" s="90">
        <f>I136+J136</f>
        <v>0</v>
      </c>
      <c r="Q136" s="90">
        <f>ROUND(I136*H136,2)</f>
        <v>0</v>
      </c>
      <c r="R136" s="90">
        <f>ROUND(J136*H136,2)</f>
        <v>0</v>
      </c>
      <c r="S136" s="146">
        <v>0.51200000000000001</v>
      </c>
      <c r="T136" s="146">
        <f>S136*H136</f>
        <v>19.456</v>
      </c>
      <c r="U136" s="146">
        <v>0</v>
      </c>
      <c r="V136" s="146">
        <f>U136*H136</f>
        <v>0</v>
      </c>
      <c r="W136" s="146">
        <v>0</v>
      </c>
      <c r="X136" s="147">
        <f>W136*H136</f>
        <v>0</v>
      </c>
      <c r="AR136" s="15" t="s">
        <v>178</v>
      </c>
      <c r="AT136" s="15" t="s">
        <v>124</v>
      </c>
      <c r="AU136" s="15" t="s">
        <v>20</v>
      </c>
      <c r="AY136" s="15" t="s">
        <v>122</v>
      </c>
      <c r="BE136" s="148">
        <f>IF(O136="základní",K136,0)</f>
        <v>0</v>
      </c>
      <c r="BF136" s="148">
        <f>IF(O136="snížená",K136,0)</f>
        <v>0</v>
      </c>
      <c r="BG136" s="148">
        <f>IF(O136="zákl. přenesená",K136,0)</f>
        <v>0</v>
      </c>
      <c r="BH136" s="148">
        <f>IF(O136="sníž. přenesená",K136,0)</f>
        <v>0</v>
      </c>
      <c r="BI136" s="148">
        <f>IF(O136="nulová",K136,0)</f>
        <v>0</v>
      </c>
      <c r="BJ136" s="15" t="s">
        <v>20</v>
      </c>
      <c r="BK136" s="148">
        <f>ROUND(P136*H136,2)</f>
        <v>0</v>
      </c>
      <c r="BL136" s="15" t="s">
        <v>178</v>
      </c>
      <c r="BM136" s="15" t="s">
        <v>297</v>
      </c>
    </row>
    <row r="137" spans="2:65" s="1" customFormat="1" ht="22.5" customHeight="1" x14ac:dyDescent="0.3">
      <c r="B137" s="137"/>
      <c r="C137" s="138" t="s">
        <v>298</v>
      </c>
      <c r="D137" s="138" t="s">
        <v>124</v>
      </c>
      <c r="E137" s="139" t="s">
        <v>299</v>
      </c>
      <c r="F137" s="140" t="s">
        <v>300</v>
      </c>
      <c r="G137" s="141" t="s">
        <v>301</v>
      </c>
      <c r="H137" s="142">
        <v>1</v>
      </c>
      <c r="I137" s="305">
        <v>0</v>
      </c>
      <c r="J137" s="305">
        <v>0</v>
      </c>
      <c r="K137" s="143">
        <f>ROUND(P137*H137,2)</f>
        <v>0</v>
      </c>
      <c r="L137" s="140" t="s">
        <v>185</v>
      </c>
      <c r="M137" s="29"/>
      <c r="N137" s="144" t="s">
        <v>3</v>
      </c>
      <c r="O137" s="145" t="s">
        <v>39</v>
      </c>
      <c r="P137" s="90">
        <f>I137+J137</f>
        <v>0</v>
      </c>
      <c r="Q137" s="90">
        <f>ROUND(I137*H137,2)</f>
        <v>0</v>
      </c>
      <c r="R137" s="90">
        <f>ROUND(J137*H137,2)</f>
        <v>0</v>
      </c>
      <c r="S137" s="146">
        <v>7.4420000000000002</v>
      </c>
      <c r="T137" s="146">
        <f>S137*H137</f>
        <v>7.4420000000000002</v>
      </c>
      <c r="U137" s="146">
        <v>0</v>
      </c>
      <c r="V137" s="146">
        <f>U137*H137</f>
        <v>0</v>
      </c>
      <c r="W137" s="146">
        <v>0</v>
      </c>
      <c r="X137" s="147">
        <f>W137*H137</f>
        <v>0</v>
      </c>
      <c r="AR137" s="15" t="s">
        <v>178</v>
      </c>
      <c r="AT137" s="15" t="s">
        <v>124</v>
      </c>
      <c r="AU137" s="15" t="s">
        <v>20</v>
      </c>
      <c r="AY137" s="15" t="s">
        <v>122</v>
      </c>
      <c r="BE137" s="148">
        <f>IF(O137="základní",K137,0)</f>
        <v>0</v>
      </c>
      <c r="BF137" s="148">
        <f>IF(O137="snížená",K137,0)</f>
        <v>0</v>
      </c>
      <c r="BG137" s="148">
        <f>IF(O137="zákl. přenesená",K137,0)</f>
        <v>0</v>
      </c>
      <c r="BH137" s="148">
        <f>IF(O137="sníž. přenesená",K137,0)</f>
        <v>0</v>
      </c>
      <c r="BI137" s="148">
        <f>IF(O137="nulová",K137,0)</f>
        <v>0</v>
      </c>
      <c r="BJ137" s="15" t="s">
        <v>20</v>
      </c>
      <c r="BK137" s="148">
        <f>ROUND(P137*H137,2)</f>
        <v>0</v>
      </c>
      <c r="BL137" s="15" t="s">
        <v>178</v>
      </c>
      <c r="BM137" s="15" t="s">
        <v>302</v>
      </c>
    </row>
    <row r="138" spans="2:65" s="1" customFormat="1" ht="22.5" customHeight="1" x14ac:dyDescent="0.3">
      <c r="B138" s="137"/>
      <c r="C138" s="138" t="s">
        <v>303</v>
      </c>
      <c r="D138" s="138" t="s">
        <v>124</v>
      </c>
      <c r="E138" s="139" t="s">
        <v>304</v>
      </c>
      <c r="F138" s="140" t="s">
        <v>305</v>
      </c>
      <c r="G138" s="141" t="s">
        <v>301</v>
      </c>
      <c r="H138" s="142">
        <v>1</v>
      </c>
      <c r="I138" s="305">
        <v>0</v>
      </c>
      <c r="J138" s="305">
        <v>0</v>
      </c>
      <c r="K138" s="143">
        <f>ROUND(P138*H138,2)</f>
        <v>0</v>
      </c>
      <c r="L138" s="140" t="s">
        <v>157</v>
      </c>
      <c r="M138" s="29"/>
      <c r="N138" s="144" t="s">
        <v>3</v>
      </c>
      <c r="O138" s="145" t="s">
        <v>39</v>
      </c>
      <c r="P138" s="90">
        <f>I138+J138</f>
        <v>0</v>
      </c>
      <c r="Q138" s="90">
        <f>ROUND(I138*H138,2)</f>
        <v>0</v>
      </c>
      <c r="R138" s="90">
        <f>ROUND(J138*H138,2)</f>
        <v>0</v>
      </c>
      <c r="S138" s="146">
        <v>8.7270000000000003</v>
      </c>
      <c r="T138" s="146">
        <f>S138*H138</f>
        <v>8.7270000000000003</v>
      </c>
      <c r="U138" s="146">
        <v>0</v>
      </c>
      <c r="V138" s="146">
        <f>U138*H138</f>
        <v>0</v>
      </c>
      <c r="W138" s="146">
        <v>0</v>
      </c>
      <c r="X138" s="147">
        <f>W138*H138</f>
        <v>0</v>
      </c>
      <c r="AR138" s="15" t="s">
        <v>178</v>
      </c>
      <c r="AT138" s="15" t="s">
        <v>124</v>
      </c>
      <c r="AU138" s="15" t="s">
        <v>20</v>
      </c>
      <c r="AY138" s="15" t="s">
        <v>122</v>
      </c>
      <c r="BE138" s="148">
        <f>IF(O138="základní",K138,0)</f>
        <v>0</v>
      </c>
      <c r="BF138" s="148">
        <f>IF(O138="snížená",K138,0)</f>
        <v>0</v>
      </c>
      <c r="BG138" s="148">
        <f>IF(O138="zákl. přenesená",K138,0)</f>
        <v>0</v>
      </c>
      <c r="BH138" s="148">
        <f>IF(O138="sníž. přenesená",K138,0)</f>
        <v>0</v>
      </c>
      <c r="BI138" s="148">
        <f>IF(O138="nulová",K138,0)</f>
        <v>0</v>
      </c>
      <c r="BJ138" s="15" t="s">
        <v>20</v>
      </c>
      <c r="BK138" s="148">
        <f>ROUND(P138*H138,2)</f>
        <v>0</v>
      </c>
      <c r="BL138" s="15" t="s">
        <v>178</v>
      </c>
      <c r="BM138" s="15" t="s">
        <v>306</v>
      </c>
    </row>
    <row r="139" spans="2:65" s="10" customFormat="1" ht="37.35" customHeight="1" x14ac:dyDescent="0.35">
      <c r="B139" s="125"/>
      <c r="D139" s="134" t="s">
        <v>69</v>
      </c>
      <c r="E139" s="149" t="s">
        <v>307</v>
      </c>
      <c r="F139" s="149" t="s">
        <v>308</v>
      </c>
      <c r="K139" s="150">
        <f>BK139</f>
        <v>0</v>
      </c>
      <c r="M139" s="125"/>
      <c r="N139" s="129"/>
      <c r="O139" s="130"/>
      <c r="P139" s="130"/>
      <c r="Q139" s="131">
        <f>Q140</f>
        <v>0</v>
      </c>
      <c r="R139" s="131">
        <f>R140</f>
        <v>0</v>
      </c>
      <c r="S139" s="130"/>
      <c r="T139" s="132">
        <f>T140</f>
        <v>6.782</v>
      </c>
      <c r="U139" s="130"/>
      <c r="V139" s="132">
        <f>V140</f>
        <v>0</v>
      </c>
      <c r="W139" s="130"/>
      <c r="X139" s="133">
        <f>X140</f>
        <v>0</v>
      </c>
      <c r="AR139" s="134" t="s">
        <v>76</v>
      </c>
      <c r="AT139" s="135" t="s">
        <v>69</v>
      </c>
      <c r="AU139" s="135" t="s">
        <v>70</v>
      </c>
      <c r="AY139" s="134" t="s">
        <v>122</v>
      </c>
      <c r="BK139" s="136">
        <f>BK140</f>
        <v>0</v>
      </c>
    </row>
    <row r="140" spans="2:65" s="10" customFormat="1" ht="19.899999999999999" customHeight="1" x14ac:dyDescent="0.3">
      <c r="B140" s="125"/>
      <c r="D140" s="126" t="s">
        <v>69</v>
      </c>
      <c r="E140" s="151" t="s">
        <v>309</v>
      </c>
      <c r="F140" s="151" t="s">
        <v>310</v>
      </c>
      <c r="K140" s="152">
        <f>BK140</f>
        <v>0</v>
      </c>
      <c r="M140" s="125"/>
      <c r="N140" s="129"/>
      <c r="O140" s="130"/>
      <c r="P140" s="130"/>
      <c r="Q140" s="131">
        <f>SUM(Q141:Q142)</f>
        <v>0</v>
      </c>
      <c r="R140" s="131">
        <f>SUM(R141:R142)</f>
        <v>0</v>
      </c>
      <c r="S140" s="130"/>
      <c r="T140" s="132">
        <f>SUM(T141:T142)</f>
        <v>6.782</v>
      </c>
      <c r="U140" s="130"/>
      <c r="V140" s="132">
        <f>SUM(V141:V142)</f>
        <v>0</v>
      </c>
      <c r="W140" s="130"/>
      <c r="X140" s="133">
        <f>SUM(X141:X142)</f>
        <v>0</v>
      </c>
      <c r="AR140" s="134" t="s">
        <v>76</v>
      </c>
      <c r="AT140" s="135" t="s">
        <v>69</v>
      </c>
      <c r="AU140" s="135" t="s">
        <v>20</v>
      </c>
      <c r="AY140" s="134" t="s">
        <v>122</v>
      </c>
      <c r="BK140" s="136">
        <f>SUM(BK141:BK142)</f>
        <v>0</v>
      </c>
    </row>
    <row r="141" spans="2:65" s="1" customFormat="1" ht="22.5" customHeight="1" x14ac:dyDescent="0.3">
      <c r="B141" s="137"/>
      <c r="C141" s="138" t="s">
        <v>311</v>
      </c>
      <c r="D141" s="138" t="s">
        <v>124</v>
      </c>
      <c r="E141" s="139" t="s">
        <v>312</v>
      </c>
      <c r="F141" s="140" t="s">
        <v>313</v>
      </c>
      <c r="G141" s="141" t="s">
        <v>177</v>
      </c>
      <c r="H141" s="142">
        <v>2</v>
      </c>
      <c r="I141" s="305">
        <v>0</v>
      </c>
      <c r="J141" s="305">
        <v>0</v>
      </c>
      <c r="K141" s="143">
        <f>ROUND(P141*H141,2)</f>
        <v>0</v>
      </c>
      <c r="L141" s="140" t="s">
        <v>185</v>
      </c>
      <c r="M141" s="29"/>
      <c r="N141" s="144" t="s">
        <v>3</v>
      </c>
      <c r="O141" s="145" t="s">
        <v>39</v>
      </c>
      <c r="P141" s="90">
        <f>I141+J141</f>
        <v>0</v>
      </c>
      <c r="Q141" s="90">
        <f>ROUND(I141*H141,2)</f>
        <v>0</v>
      </c>
      <c r="R141" s="90">
        <f>ROUND(J141*H141,2)</f>
        <v>0</v>
      </c>
      <c r="S141" s="146">
        <v>0.50600000000000001</v>
      </c>
      <c r="T141" s="146">
        <f>S141*H141</f>
        <v>1.012</v>
      </c>
      <c r="U141" s="146">
        <v>0</v>
      </c>
      <c r="V141" s="146">
        <f>U141*H141</f>
        <v>0</v>
      </c>
      <c r="W141" s="146">
        <v>0</v>
      </c>
      <c r="X141" s="147">
        <f>W141*H141</f>
        <v>0</v>
      </c>
      <c r="AR141" s="15" t="s">
        <v>178</v>
      </c>
      <c r="AT141" s="15" t="s">
        <v>124</v>
      </c>
      <c r="AU141" s="15" t="s">
        <v>76</v>
      </c>
      <c r="AY141" s="15" t="s">
        <v>122</v>
      </c>
      <c r="BE141" s="148">
        <f>IF(O141="základní",K141,0)</f>
        <v>0</v>
      </c>
      <c r="BF141" s="148">
        <f>IF(O141="snížená",K141,0)</f>
        <v>0</v>
      </c>
      <c r="BG141" s="148">
        <f>IF(O141="zákl. přenesená",K141,0)</f>
        <v>0</v>
      </c>
      <c r="BH141" s="148">
        <f>IF(O141="sníž. přenesená",K141,0)</f>
        <v>0</v>
      </c>
      <c r="BI141" s="148">
        <f>IF(O141="nulová",K141,0)</f>
        <v>0</v>
      </c>
      <c r="BJ141" s="15" t="s">
        <v>20</v>
      </c>
      <c r="BK141" s="148">
        <f>ROUND(P141*H141,2)</f>
        <v>0</v>
      </c>
      <c r="BL141" s="15" t="s">
        <v>178</v>
      </c>
      <c r="BM141" s="15" t="s">
        <v>314</v>
      </c>
    </row>
    <row r="142" spans="2:65" s="1" customFormat="1" ht="22.5" customHeight="1" x14ac:dyDescent="0.3">
      <c r="B142" s="137"/>
      <c r="C142" s="138" t="s">
        <v>315</v>
      </c>
      <c r="D142" s="138" t="s">
        <v>124</v>
      </c>
      <c r="E142" s="139" t="s">
        <v>316</v>
      </c>
      <c r="F142" s="140" t="s">
        <v>317</v>
      </c>
      <c r="G142" s="141" t="s">
        <v>177</v>
      </c>
      <c r="H142" s="142">
        <v>2</v>
      </c>
      <c r="I142" s="305">
        <v>0</v>
      </c>
      <c r="J142" s="305">
        <v>0</v>
      </c>
      <c r="K142" s="143">
        <f>ROUND(P142*H142,2)</f>
        <v>0</v>
      </c>
      <c r="L142" s="140" t="s">
        <v>185</v>
      </c>
      <c r="M142" s="29"/>
      <c r="N142" s="144" t="s">
        <v>3</v>
      </c>
      <c r="O142" s="145" t="s">
        <v>39</v>
      </c>
      <c r="P142" s="90">
        <f>I142+J142</f>
        <v>0</v>
      </c>
      <c r="Q142" s="90">
        <f>ROUND(I142*H142,2)</f>
        <v>0</v>
      </c>
      <c r="R142" s="90">
        <f>ROUND(J142*H142,2)</f>
        <v>0</v>
      </c>
      <c r="S142" s="146">
        <v>2.8849999999999998</v>
      </c>
      <c r="T142" s="146">
        <f>S142*H142</f>
        <v>5.77</v>
      </c>
      <c r="U142" s="146">
        <v>0</v>
      </c>
      <c r="V142" s="146">
        <f>U142*H142</f>
        <v>0</v>
      </c>
      <c r="W142" s="146">
        <v>0</v>
      </c>
      <c r="X142" s="147">
        <f>W142*H142</f>
        <v>0</v>
      </c>
      <c r="AR142" s="15" t="s">
        <v>178</v>
      </c>
      <c r="AT142" s="15" t="s">
        <v>124</v>
      </c>
      <c r="AU142" s="15" t="s">
        <v>76</v>
      </c>
      <c r="AY142" s="15" t="s">
        <v>122</v>
      </c>
      <c r="BE142" s="148">
        <f>IF(O142="základní",K142,0)</f>
        <v>0</v>
      </c>
      <c r="BF142" s="148">
        <f>IF(O142="snížená",K142,0)</f>
        <v>0</v>
      </c>
      <c r="BG142" s="148">
        <f>IF(O142="zákl. přenesená",K142,0)</f>
        <v>0</v>
      </c>
      <c r="BH142" s="148">
        <f>IF(O142="sníž. přenesená",K142,0)</f>
        <v>0</v>
      </c>
      <c r="BI142" s="148">
        <f>IF(O142="nulová",K142,0)</f>
        <v>0</v>
      </c>
      <c r="BJ142" s="15" t="s">
        <v>20</v>
      </c>
      <c r="BK142" s="148">
        <f>ROUND(P142*H142,2)</f>
        <v>0</v>
      </c>
      <c r="BL142" s="15" t="s">
        <v>178</v>
      </c>
      <c r="BM142" s="15" t="s">
        <v>318</v>
      </c>
    </row>
    <row r="143" spans="2:65" s="10" customFormat="1" ht="37.35" customHeight="1" x14ac:dyDescent="0.35">
      <c r="B143" s="125"/>
      <c r="D143" s="134" t="s">
        <v>69</v>
      </c>
      <c r="E143" s="149" t="s">
        <v>200</v>
      </c>
      <c r="F143" s="149" t="s">
        <v>319</v>
      </c>
      <c r="K143" s="150">
        <f>BK143</f>
        <v>0</v>
      </c>
      <c r="M143" s="125"/>
      <c r="N143" s="129"/>
      <c r="O143" s="130"/>
      <c r="P143" s="130"/>
      <c r="Q143" s="131">
        <f>Q144</f>
        <v>0</v>
      </c>
      <c r="R143" s="131">
        <f>R144</f>
        <v>0</v>
      </c>
      <c r="S143" s="130"/>
      <c r="T143" s="132">
        <f>T144</f>
        <v>2</v>
      </c>
      <c r="U143" s="130"/>
      <c r="V143" s="132">
        <f>V144</f>
        <v>0</v>
      </c>
      <c r="W143" s="130"/>
      <c r="X143" s="133">
        <f>X144</f>
        <v>0</v>
      </c>
      <c r="AR143" s="134" t="s">
        <v>153</v>
      </c>
      <c r="AT143" s="135" t="s">
        <v>69</v>
      </c>
      <c r="AU143" s="135" t="s">
        <v>70</v>
      </c>
      <c r="AY143" s="134" t="s">
        <v>122</v>
      </c>
      <c r="BK143" s="136">
        <f>BK144</f>
        <v>0</v>
      </c>
    </row>
    <row r="144" spans="2:65" s="10" customFormat="1" ht="19.899999999999999" customHeight="1" x14ac:dyDescent="0.3">
      <c r="B144" s="125"/>
      <c r="D144" s="126" t="s">
        <v>69</v>
      </c>
      <c r="E144" s="151" t="s">
        <v>320</v>
      </c>
      <c r="F144" s="151" t="s">
        <v>321</v>
      </c>
      <c r="K144" s="152">
        <f>BK144</f>
        <v>0</v>
      </c>
      <c r="M144" s="125"/>
      <c r="N144" s="129"/>
      <c r="O144" s="130"/>
      <c r="P144" s="130"/>
      <c r="Q144" s="131">
        <f>SUM(Q145:Q146)</f>
        <v>0</v>
      </c>
      <c r="R144" s="131">
        <f>SUM(R145:R146)</f>
        <v>0</v>
      </c>
      <c r="S144" s="130"/>
      <c r="T144" s="132">
        <f>SUM(T145:T146)</f>
        <v>2</v>
      </c>
      <c r="U144" s="130"/>
      <c r="V144" s="132">
        <f>SUM(V145:V146)</f>
        <v>0</v>
      </c>
      <c r="W144" s="130"/>
      <c r="X144" s="133">
        <f>SUM(X145:X146)</f>
        <v>0</v>
      </c>
      <c r="AR144" s="134" t="s">
        <v>153</v>
      </c>
      <c r="AT144" s="135" t="s">
        <v>69</v>
      </c>
      <c r="AU144" s="135" t="s">
        <v>20</v>
      </c>
      <c r="AY144" s="134" t="s">
        <v>122</v>
      </c>
      <c r="BK144" s="136">
        <f>SUM(BK145:BK146)</f>
        <v>0</v>
      </c>
    </row>
    <row r="145" spans="2:65" s="1" customFormat="1" ht="22.5" customHeight="1" x14ac:dyDescent="0.3">
      <c r="B145" s="137"/>
      <c r="C145" s="138" t="s">
        <v>322</v>
      </c>
      <c r="D145" s="138" t="s">
        <v>124</v>
      </c>
      <c r="E145" s="139" t="s">
        <v>323</v>
      </c>
      <c r="F145" s="140" t="s">
        <v>324</v>
      </c>
      <c r="G145" s="141" t="s">
        <v>325</v>
      </c>
      <c r="H145" s="142">
        <v>1</v>
      </c>
      <c r="I145" s="305">
        <v>0</v>
      </c>
      <c r="J145" s="305">
        <v>0</v>
      </c>
      <c r="K145" s="143">
        <f>ROUND(P145*H145,2)</f>
        <v>0</v>
      </c>
      <c r="L145" s="140" t="s">
        <v>157</v>
      </c>
      <c r="M145" s="29"/>
      <c r="N145" s="144" t="s">
        <v>3</v>
      </c>
      <c r="O145" s="145" t="s">
        <v>39</v>
      </c>
      <c r="P145" s="90">
        <f>I145+J145</f>
        <v>0</v>
      </c>
      <c r="Q145" s="90">
        <f>ROUND(I145*H145,2)</f>
        <v>0</v>
      </c>
      <c r="R145" s="90">
        <f>ROUND(J145*H145,2)</f>
        <v>0</v>
      </c>
      <c r="S145" s="146">
        <v>0.4</v>
      </c>
      <c r="T145" s="146">
        <f>S145*H145</f>
        <v>0.4</v>
      </c>
      <c r="U145" s="146">
        <v>0</v>
      </c>
      <c r="V145" s="146">
        <f>U145*H145</f>
        <v>0</v>
      </c>
      <c r="W145" s="146">
        <v>0</v>
      </c>
      <c r="X145" s="147">
        <f>W145*H145</f>
        <v>0</v>
      </c>
      <c r="AR145" s="15" t="s">
        <v>290</v>
      </c>
      <c r="AT145" s="15" t="s">
        <v>124</v>
      </c>
      <c r="AU145" s="15" t="s">
        <v>76</v>
      </c>
      <c r="AY145" s="15" t="s">
        <v>122</v>
      </c>
      <c r="BE145" s="148">
        <f>IF(O145="základní",K145,0)</f>
        <v>0</v>
      </c>
      <c r="BF145" s="148">
        <f>IF(O145="snížená",K145,0)</f>
        <v>0</v>
      </c>
      <c r="BG145" s="148">
        <f>IF(O145="zákl. přenesená",K145,0)</f>
        <v>0</v>
      </c>
      <c r="BH145" s="148">
        <f>IF(O145="sníž. přenesená",K145,0)</f>
        <v>0</v>
      </c>
      <c r="BI145" s="148">
        <f>IF(O145="nulová",K145,0)</f>
        <v>0</v>
      </c>
      <c r="BJ145" s="15" t="s">
        <v>20</v>
      </c>
      <c r="BK145" s="148">
        <f>ROUND(P145*H145,2)</f>
        <v>0</v>
      </c>
      <c r="BL145" s="15" t="s">
        <v>290</v>
      </c>
      <c r="BM145" s="15" t="s">
        <v>326</v>
      </c>
    </row>
    <row r="146" spans="2:65" s="1" customFormat="1" ht="31.5" customHeight="1" x14ac:dyDescent="0.3">
      <c r="B146" s="137"/>
      <c r="C146" s="138" t="s">
        <v>327</v>
      </c>
      <c r="D146" s="138" t="s">
        <v>124</v>
      </c>
      <c r="E146" s="139" t="s">
        <v>328</v>
      </c>
      <c r="F146" s="140" t="s">
        <v>329</v>
      </c>
      <c r="G146" s="141" t="s">
        <v>330</v>
      </c>
      <c r="H146" s="142">
        <v>40</v>
      </c>
      <c r="I146" s="305">
        <v>0</v>
      </c>
      <c r="J146" s="305">
        <v>0</v>
      </c>
      <c r="K146" s="143">
        <f>ROUND(P146*H146,2)</f>
        <v>0</v>
      </c>
      <c r="L146" s="140" t="s">
        <v>157</v>
      </c>
      <c r="M146" s="29"/>
      <c r="N146" s="144" t="s">
        <v>3</v>
      </c>
      <c r="O146" s="145" t="s">
        <v>39</v>
      </c>
      <c r="P146" s="90">
        <f>I146+J146</f>
        <v>0</v>
      </c>
      <c r="Q146" s="90">
        <f>ROUND(I146*H146,2)</f>
        <v>0</v>
      </c>
      <c r="R146" s="90">
        <f>ROUND(J146*H146,2)</f>
        <v>0</v>
      </c>
      <c r="S146" s="146">
        <v>0.04</v>
      </c>
      <c r="T146" s="146">
        <f>S146*H146</f>
        <v>1.6</v>
      </c>
      <c r="U146" s="146">
        <v>0</v>
      </c>
      <c r="V146" s="146">
        <f>U146*H146</f>
        <v>0</v>
      </c>
      <c r="W146" s="146">
        <v>0</v>
      </c>
      <c r="X146" s="147">
        <f>W146*H146</f>
        <v>0</v>
      </c>
      <c r="AR146" s="15" t="s">
        <v>290</v>
      </c>
      <c r="AT146" s="15" t="s">
        <v>124</v>
      </c>
      <c r="AU146" s="15" t="s">
        <v>76</v>
      </c>
      <c r="AY146" s="15" t="s">
        <v>122</v>
      </c>
      <c r="BE146" s="148">
        <f>IF(O146="základní",K146,0)</f>
        <v>0</v>
      </c>
      <c r="BF146" s="148">
        <f>IF(O146="snížená",K146,0)</f>
        <v>0</v>
      </c>
      <c r="BG146" s="148">
        <f>IF(O146="zákl. přenesená",K146,0)</f>
        <v>0</v>
      </c>
      <c r="BH146" s="148">
        <f>IF(O146="sníž. přenesená",K146,0)</f>
        <v>0</v>
      </c>
      <c r="BI146" s="148">
        <f>IF(O146="nulová",K146,0)</f>
        <v>0</v>
      </c>
      <c r="BJ146" s="15" t="s">
        <v>20</v>
      </c>
      <c r="BK146" s="148">
        <f>ROUND(P146*H146,2)</f>
        <v>0</v>
      </c>
      <c r="BL146" s="15" t="s">
        <v>290</v>
      </c>
      <c r="BM146" s="15" t="s">
        <v>331</v>
      </c>
    </row>
    <row r="147" spans="2:65" s="10" customFormat="1" ht="37.35" customHeight="1" x14ac:dyDescent="0.35">
      <c r="B147" s="125"/>
      <c r="D147" s="126" t="s">
        <v>69</v>
      </c>
      <c r="E147" s="127" t="s">
        <v>332</v>
      </c>
      <c r="F147" s="127" t="s">
        <v>333</v>
      </c>
      <c r="K147" s="128">
        <f>BK147</f>
        <v>0</v>
      </c>
      <c r="M147" s="125"/>
      <c r="N147" s="129"/>
      <c r="O147" s="130"/>
      <c r="P147" s="130"/>
      <c r="Q147" s="131">
        <f>Q148</f>
        <v>0</v>
      </c>
      <c r="R147" s="131">
        <f>R148</f>
        <v>0</v>
      </c>
      <c r="S147" s="130"/>
      <c r="T147" s="132">
        <f>T148</f>
        <v>20</v>
      </c>
      <c r="U147" s="130"/>
      <c r="V147" s="132">
        <f>V148</f>
        <v>0</v>
      </c>
      <c r="W147" s="130"/>
      <c r="X147" s="133">
        <f>X148</f>
        <v>0</v>
      </c>
      <c r="AR147" s="134" t="s">
        <v>128</v>
      </c>
      <c r="AT147" s="135" t="s">
        <v>69</v>
      </c>
      <c r="AU147" s="135" t="s">
        <v>70</v>
      </c>
      <c r="AY147" s="134" t="s">
        <v>122</v>
      </c>
      <c r="BK147" s="136">
        <f>BK148</f>
        <v>0</v>
      </c>
    </row>
    <row r="148" spans="2:65" s="1" customFormat="1" ht="22.5" customHeight="1" x14ac:dyDescent="0.3">
      <c r="B148" s="137"/>
      <c r="C148" s="138" t="s">
        <v>334</v>
      </c>
      <c r="D148" s="138" t="s">
        <v>124</v>
      </c>
      <c r="E148" s="139" t="s">
        <v>335</v>
      </c>
      <c r="F148" s="140" t="s">
        <v>336</v>
      </c>
      <c r="G148" s="141" t="s">
        <v>337</v>
      </c>
      <c r="H148" s="142">
        <v>20</v>
      </c>
      <c r="I148" s="305">
        <v>0</v>
      </c>
      <c r="J148" s="305">
        <v>0</v>
      </c>
      <c r="K148" s="143">
        <f>ROUND(P148*H148,2)</f>
        <v>0</v>
      </c>
      <c r="L148" s="140" t="s">
        <v>157</v>
      </c>
      <c r="M148" s="29"/>
      <c r="N148" s="144" t="s">
        <v>3</v>
      </c>
      <c r="O148" s="169" t="s">
        <v>39</v>
      </c>
      <c r="P148" s="170">
        <f>I148+J148</f>
        <v>0</v>
      </c>
      <c r="Q148" s="170">
        <f>ROUND(I148*H148,2)</f>
        <v>0</v>
      </c>
      <c r="R148" s="170">
        <f>ROUND(J148*H148,2)</f>
        <v>0</v>
      </c>
      <c r="S148" s="171">
        <v>1</v>
      </c>
      <c r="T148" s="171">
        <f>S148*H148</f>
        <v>20</v>
      </c>
      <c r="U148" s="171">
        <v>0</v>
      </c>
      <c r="V148" s="171">
        <f>U148*H148</f>
        <v>0</v>
      </c>
      <c r="W148" s="171">
        <v>0</v>
      </c>
      <c r="X148" s="172">
        <f>W148*H148</f>
        <v>0</v>
      </c>
      <c r="AR148" s="15" t="s">
        <v>338</v>
      </c>
      <c r="AT148" s="15" t="s">
        <v>124</v>
      </c>
      <c r="AU148" s="15" t="s">
        <v>20</v>
      </c>
      <c r="AY148" s="15" t="s">
        <v>122</v>
      </c>
      <c r="BE148" s="148">
        <f>IF(O148="základní",K148,0)</f>
        <v>0</v>
      </c>
      <c r="BF148" s="148">
        <f>IF(O148="snížená",K148,0)</f>
        <v>0</v>
      </c>
      <c r="BG148" s="148">
        <f>IF(O148="zákl. přenesená",K148,0)</f>
        <v>0</v>
      </c>
      <c r="BH148" s="148">
        <f>IF(O148="sníž. přenesená",K148,0)</f>
        <v>0</v>
      </c>
      <c r="BI148" s="148">
        <f>IF(O148="nulová",K148,0)</f>
        <v>0</v>
      </c>
      <c r="BJ148" s="15" t="s">
        <v>20</v>
      </c>
      <c r="BK148" s="148">
        <f>ROUND(P148*H148,2)</f>
        <v>0</v>
      </c>
      <c r="BL148" s="15" t="s">
        <v>338</v>
      </c>
      <c r="BM148" s="15" t="s">
        <v>339</v>
      </c>
    </row>
    <row r="149" spans="2:65" s="1" customFormat="1" ht="6.95" customHeight="1" x14ac:dyDescent="0.3"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29"/>
    </row>
  </sheetData>
  <autoFilter ref="C86:L86"/>
  <mergeCells count="6">
    <mergeCell ref="E79:H79"/>
    <mergeCell ref="G1:H1"/>
    <mergeCell ref="M2:Z2"/>
    <mergeCell ref="E7:H7"/>
    <mergeCell ref="E22:H22"/>
    <mergeCell ref="E45:H45"/>
  </mergeCells>
  <hyperlinks>
    <hyperlink ref="F1:G1" location="C2" tooltip="Krycí list soupisu" display="1) Krycí list soupisu"/>
    <hyperlink ref="G1:H1" location="C52" tooltip="Rekapitulace" display="2) Rekapitulace"/>
    <hyperlink ref="J1" location="C8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topLeftCell="A22" zoomScaleNormal="100" workbookViewId="0"/>
  </sheetViews>
  <sheetFormatPr defaultRowHeight="13.5" x14ac:dyDescent="0.3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  <col min="12" max="256" width="9.33203125" style="180"/>
    <col min="257" max="257" width="8.33203125" style="180" customWidth="1"/>
    <col min="258" max="258" width="1.6640625" style="180" customWidth="1"/>
    <col min="259" max="260" width="5" style="180" customWidth="1"/>
    <col min="261" max="261" width="11.6640625" style="180" customWidth="1"/>
    <col min="262" max="262" width="9.1640625" style="180" customWidth="1"/>
    <col min="263" max="263" width="5" style="180" customWidth="1"/>
    <col min="264" max="264" width="77.83203125" style="180" customWidth="1"/>
    <col min="265" max="266" width="20" style="180" customWidth="1"/>
    <col min="267" max="267" width="1.6640625" style="180" customWidth="1"/>
    <col min="268" max="512" width="9.33203125" style="180"/>
    <col min="513" max="513" width="8.33203125" style="180" customWidth="1"/>
    <col min="514" max="514" width="1.6640625" style="180" customWidth="1"/>
    <col min="515" max="516" width="5" style="180" customWidth="1"/>
    <col min="517" max="517" width="11.6640625" style="180" customWidth="1"/>
    <col min="518" max="518" width="9.1640625" style="180" customWidth="1"/>
    <col min="519" max="519" width="5" style="180" customWidth="1"/>
    <col min="520" max="520" width="77.83203125" style="180" customWidth="1"/>
    <col min="521" max="522" width="20" style="180" customWidth="1"/>
    <col min="523" max="523" width="1.6640625" style="180" customWidth="1"/>
    <col min="524" max="768" width="9.33203125" style="180"/>
    <col min="769" max="769" width="8.33203125" style="180" customWidth="1"/>
    <col min="770" max="770" width="1.6640625" style="180" customWidth="1"/>
    <col min="771" max="772" width="5" style="180" customWidth="1"/>
    <col min="773" max="773" width="11.6640625" style="180" customWidth="1"/>
    <col min="774" max="774" width="9.1640625" style="180" customWidth="1"/>
    <col min="775" max="775" width="5" style="180" customWidth="1"/>
    <col min="776" max="776" width="77.83203125" style="180" customWidth="1"/>
    <col min="777" max="778" width="20" style="180" customWidth="1"/>
    <col min="779" max="779" width="1.6640625" style="180" customWidth="1"/>
    <col min="780" max="1024" width="9.33203125" style="180"/>
    <col min="1025" max="1025" width="8.33203125" style="180" customWidth="1"/>
    <col min="1026" max="1026" width="1.6640625" style="180" customWidth="1"/>
    <col min="1027" max="1028" width="5" style="180" customWidth="1"/>
    <col min="1029" max="1029" width="11.6640625" style="180" customWidth="1"/>
    <col min="1030" max="1030" width="9.1640625" style="180" customWidth="1"/>
    <col min="1031" max="1031" width="5" style="180" customWidth="1"/>
    <col min="1032" max="1032" width="77.83203125" style="180" customWidth="1"/>
    <col min="1033" max="1034" width="20" style="180" customWidth="1"/>
    <col min="1035" max="1035" width="1.6640625" style="180" customWidth="1"/>
    <col min="1036" max="1280" width="9.33203125" style="180"/>
    <col min="1281" max="1281" width="8.33203125" style="180" customWidth="1"/>
    <col min="1282" max="1282" width="1.6640625" style="180" customWidth="1"/>
    <col min="1283" max="1284" width="5" style="180" customWidth="1"/>
    <col min="1285" max="1285" width="11.6640625" style="180" customWidth="1"/>
    <col min="1286" max="1286" width="9.1640625" style="180" customWidth="1"/>
    <col min="1287" max="1287" width="5" style="180" customWidth="1"/>
    <col min="1288" max="1288" width="77.83203125" style="180" customWidth="1"/>
    <col min="1289" max="1290" width="20" style="180" customWidth="1"/>
    <col min="1291" max="1291" width="1.6640625" style="180" customWidth="1"/>
    <col min="1292" max="1536" width="9.33203125" style="180"/>
    <col min="1537" max="1537" width="8.33203125" style="180" customWidth="1"/>
    <col min="1538" max="1538" width="1.6640625" style="180" customWidth="1"/>
    <col min="1539" max="1540" width="5" style="180" customWidth="1"/>
    <col min="1541" max="1541" width="11.6640625" style="180" customWidth="1"/>
    <col min="1542" max="1542" width="9.1640625" style="180" customWidth="1"/>
    <col min="1543" max="1543" width="5" style="180" customWidth="1"/>
    <col min="1544" max="1544" width="77.83203125" style="180" customWidth="1"/>
    <col min="1545" max="1546" width="20" style="180" customWidth="1"/>
    <col min="1547" max="1547" width="1.6640625" style="180" customWidth="1"/>
    <col min="1548" max="1792" width="9.33203125" style="180"/>
    <col min="1793" max="1793" width="8.33203125" style="180" customWidth="1"/>
    <col min="1794" max="1794" width="1.6640625" style="180" customWidth="1"/>
    <col min="1795" max="1796" width="5" style="180" customWidth="1"/>
    <col min="1797" max="1797" width="11.6640625" style="180" customWidth="1"/>
    <col min="1798" max="1798" width="9.1640625" style="180" customWidth="1"/>
    <col min="1799" max="1799" width="5" style="180" customWidth="1"/>
    <col min="1800" max="1800" width="77.83203125" style="180" customWidth="1"/>
    <col min="1801" max="1802" width="20" style="180" customWidth="1"/>
    <col min="1803" max="1803" width="1.6640625" style="180" customWidth="1"/>
    <col min="1804" max="2048" width="9.33203125" style="180"/>
    <col min="2049" max="2049" width="8.33203125" style="180" customWidth="1"/>
    <col min="2050" max="2050" width="1.6640625" style="180" customWidth="1"/>
    <col min="2051" max="2052" width="5" style="180" customWidth="1"/>
    <col min="2053" max="2053" width="11.6640625" style="180" customWidth="1"/>
    <col min="2054" max="2054" width="9.1640625" style="180" customWidth="1"/>
    <col min="2055" max="2055" width="5" style="180" customWidth="1"/>
    <col min="2056" max="2056" width="77.83203125" style="180" customWidth="1"/>
    <col min="2057" max="2058" width="20" style="180" customWidth="1"/>
    <col min="2059" max="2059" width="1.6640625" style="180" customWidth="1"/>
    <col min="2060" max="2304" width="9.33203125" style="180"/>
    <col min="2305" max="2305" width="8.33203125" style="180" customWidth="1"/>
    <col min="2306" max="2306" width="1.6640625" style="180" customWidth="1"/>
    <col min="2307" max="2308" width="5" style="180" customWidth="1"/>
    <col min="2309" max="2309" width="11.6640625" style="180" customWidth="1"/>
    <col min="2310" max="2310" width="9.1640625" style="180" customWidth="1"/>
    <col min="2311" max="2311" width="5" style="180" customWidth="1"/>
    <col min="2312" max="2312" width="77.83203125" style="180" customWidth="1"/>
    <col min="2313" max="2314" width="20" style="180" customWidth="1"/>
    <col min="2315" max="2315" width="1.6640625" style="180" customWidth="1"/>
    <col min="2316" max="2560" width="9.33203125" style="180"/>
    <col min="2561" max="2561" width="8.33203125" style="180" customWidth="1"/>
    <col min="2562" max="2562" width="1.6640625" style="180" customWidth="1"/>
    <col min="2563" max="2564" width="5" style="180" customWidth="1"/>
    <col min="2565" max="2565" width="11.6640625" style="180" customWidth="1"/>
    <col min="2566" max="2566" width="9.1640625" style="180" customWidth="1"/>
    <col min="2567" max="2567" width="5" style="180" customWidth="1"/>
    <col min="2568" max="2568" width="77.83203125" style="180" customWidth="1"/>
    <col min="2569" max="2570" width="20" style="180" customWidth="1"/>
    <col min="2571" max="2571" width="1.6640625" style="180" customWidth="1"/>
    <col min="2572" max="2816" width="9.33203125" style="180"/>
    <col min="2817" max="2817" width="8.33203125" style="180" customWidth="1"/>
    <col min="2818" max="2818" width="1.6640625" style="180" customWidth="1"/>
    <col min="2819" max="2820" width="5" style="180" customWidth="1"/>
    <col min="2821" max="2821" width="11.6640625" style="180" customWidth="1"/>
    <col min="2822" max="2822" width="9.1640625" style="180" customWidth="1"/>
    <col min="2823" max="2823" width="5" style="180" customWidth="1"/>
    <col min="2824" max="2824" width="77.83203125" style="180" customWidth="1"/>
    <col min="2825" max="2826" width="20" style="180" customWidth="1"/>
    <col min="2827" max="2827" width="1.6640625" style="180" customWidth="1"/>
    <col min="2828" max="3072" width="9.33203125" style="180"/>
    <col min="3073" max="3073" width="8.33203125" style="180" customWidth="1"/>
    <col min="3074" max="3074" width="1.6640625" style="180" customWidth="1"/>
    <col min="3075" max="3076" width="5" style="180" customWidth="1"/>
    <col min="3077" max="3077" width="11.6640625" style="180" customWidth="1"/>
    <col min="3078" max="3078" width="9.1640625" style="180" customWidth="1"/>
    <col min="3079" max="3079" width="5" style="180" customWidth="1"/>
    <col min="3080" max="3080" width="77.83203125" style="180" customWidth="1"/>
    <col min="3081" max="3082" width="20" style="180" customWidth="1"/>
    <col min="3083" max="3083" width="1.6640625" style="180" customWidth="1"/>
    <col min="3084" max="3328" width="9.33203125" style="180"/>
    <col min="3329" max="3329" width="8.33203125" style="180" customWidth="1"/>
    <col min="3330" max="3330" width="1.6640625" style="180" customWidth="1"/>
    <col min="3331" max="3332" width="5" style="180" customWidth="1"/>
    <col min="3333" max="3333" width="11.6640625" style="180" customWidth="1"/>
    <col min="3334" max="3334" width="9.1640625" style="180" customWidth="1"/>
    <col min="3335" max="3335" width="5" style="180" customWidth="1"/>
    <col min="3336" max="3336" width="77.83203125" style="180" customWidth="1"/>
    <col min="3337" max="3338" width="20" style="180" customWidth="1"/>
    <col min="3339" max="3339" width="1.6640625" style="180" customWidth="1"/>
    <col min="3340" max="3584" width="9.33203125" style="180"/>
    <col min="3585" max="3585" width="8.33203125" style="180" customWidth="1"/>
    <col min="3586" max="3586" width="1.6640625" style="180" customWidth="1"/>
    <col min="3587" max="3588" width="5" style="180" customWidth="1"/>
    <col min="3589" max="3589" width="11.6640625" style="180" customWidth="1"/>
    <col min="3590" max="3590" width="9.1640625" style="180" customWidth="1"/>
    <col min="3591" max="3591" width="5" style="180" customWidth="1"/>
    <col min="3592" max="3592" width="77.83203125" style="180" customWidth="1"/>
    <col min="3593" max="3594" width="20" style="180" customWidth="1"/>
    <col min="3595" max="3595" width="1.6640625" style="180" customWidth="1"/>
    <col min="3596" max="3840" width="9.33203125" style="180"/>
    <col min="3841" max="3841" width="8.33203125" style="180" customWidth="1"/>
    <col min="3842" max="3842" width="1.6640625" style="180" customWidth="1"/>
    <col min="3843" max="3844" width="5" style="180" customWidth="1"/>
    <col min="3845" max="3845" width="11.6640625" style="180" customWidth="1"/>
    <col min="3846" max="3846" width="9.1640625" style="180" customWidth="1"/>
    <col min="3847" max="3847" width="5" style="180" customWidth="1"/>
    <col min="3848" max="3848" width="77.83203125" style="180" customWidth="1"/>
    <col min="3849" max="3850" width="20" style="180" customWidth="1"/>
    <col min="3851" max="3851" width="1.6640625" style="180" customWidth="1"/>
    <col min="3852" max="4096" width="9.33203125" style="180"/>
    <col min="4097" max="4097" width="8.33203125" style="180" customWidth="1"/>
    <col min="4098" max="4098" width="1.6640625" style="180" customWidth="1"/>
    <col min="4099" max="4100" width="5" style="180" customWidth="1"/>
    <col min="4101" max="4101" width="11.6640625" style="180" customWidth="1"/>
    <col min="4102" max="4102" width="9.1640625" style="180" customWidth="1"/>
    <col min="4103" max="4103" width="5" style="180" customWidth="1"/>
    <col min="4104" max="4104" width="77.83203125" style="180" customWidth="1"/>
    <col min="4105" max="4106" width="20" style="180" customWidth="1"/>
    <col min="4107" max="4107" width="1.6640625" style="180" customWidth="1"/>
    <col min="4108" max="4352" width="9.33203125" style="180"/>
    <col min="4353" max="4353" width="8.33203125" style="180" customWidth="1"/>
    <col min="4354" max="4354" width="1.6640625" style="180" customWidth="1"/>
    <col min="4355" max="4356" width="5" style="180" customWidth="1"/>
    <col min="4357" max="4357" width="11.6640625" style="180" customWidth="1"/>
    <col min="4358" max="4358" width="9.1640625" style="180" customWidth="1"/>
    <col min="4359" max="4359" width="5" style="180" customWidth="1"/>
    <col min="4360" max="4360" width="77.83203125" style="180" customWidth="1"/>
    <col min="4361" max="4362" width="20" style="180" customWidth="1"/>
    <col min="4363" max="4363" width="1.6640625" style="180" customWidth="1"/>
    <col min="4364" max="4608" width="9.33203125" style="180"/>
    <col min="4609" max="4609" width="8.33203125" style="180" customWidth="1"/>
    <col min="4610" max="4610" width="1.6640625" style="180" customWidth="1"/>
    <col min="4611" max="4612" width="5" style="180" customWidth="1"/>
    <col min="4613" max="4613" width="11.6640625" style="180" customWidth="1"/>
    <col min="4614" max="4614" width="9.1640625" style="180" customWidth="1"/>
    <col min="4615" max="4615" width="5" style="180" customWidth="1"/>
    <col min="4616" max="4616" width="77.83203125" style="180" customWidth="1"/>
    <col min="4617" max="4618" width="20" style="180" customWidth="1"/>
    <col min="4619" max="4619" width="1.6640625" style="180" customWidth="1"/>
    <col min="4620" max="4864" width="9.33203125" style="180"/>
    <col min="4865" max="4865" width="8.33203125" style="180" customWidth="1"/>
    <col min="4866" max="4866" width="1.6640625" style="180" customWidth="1"/>
    <col min="4867" max="4868" width="5" style="180" customWidth="1"/>
    <col min="4869" max="4869" width="11.6640625" style="180" customWidth="1"/>
    <col min="4870" max="4870" width="9.1640625" style="180" customWidth="1"/>
    <col min="4871" max="4871" width="5" style="180" customWidth="1"/>
    <col min="4872" max="4872" width="77.83203125" style="180" customWidth="1"/>
    <col min="4873" max="4874" width="20" style="180" customWidth="1"/>
    <col min="4875" max="4875" width="1.6640625" style="180" customWidth="1"/>
    <col min="4876" max="5120" width="9.33203125" style="180"/>
    <col min="5121" max="5121" width="8.33203125" style="180" customWidth="1"/>
    <col min="5122" max="5122" width="1.6640625" style="180" customWidth="1"/>
    <col min="5123" max="5124" width="5" style="180" customWidth="1"/>
    <col min="5125" max="5125" width="11.6640625" style="180" customWidth="1"/>
    <col min="5126" max="5126" width="9.1640625" style="180" customWidth="1"/>
    <col min="5127" max="5127" width="5" style="180" customWidth="1"/>
    <col min="5128" max="5128" width="77.83203125" style="180" customWidth="1"/>
    <col min="5129" max="5130" width="20" style="180" customWidth="1"/>
    <col min="5131" max="5131" width="1.6640625" style="180" customWidth="1"/>
    <col min="5132" max="5376" width="9.33203125" style="180"/>
    <col min="5377" max="5377" width="8.33203125" style="180" customWidth="1"/>
    <col min="5378" max="5378" width="1.6640625" style="180" customWidth="1"/>
    <col min="5379" max="5380" width="5" style="180" customWidth="1"/>
    <col min="5381" max="5381" width="11.6640625" style="180" customWidth="1"/>
    <col min="5382" max="5382" width="9.1640625" style="180" customWidth="1"/>
    <col min="5383" max="5383" width="5" style="180" customWidth="1"/>
    <col min="5384" max="5384" width="77.83203125" style="180" customWidth="1"/>
    <col min="5385" max="5386" width="20" style="180" customWidth="1"/>
    <col min="5387" max="5387" width="1.6640625" style="180" customWidth="1"/>
    <col min="5388" max="5632" width="9.33203125" style="180"/>
    <col min="5633" max="5633" width="8.33203125" style="180" customWidth="1"/>
    <col min="5634" max="5634" width="1.6640625" style="180" customWidth="1"/>
    <col min="5635" max="5636" width="5" style="180" customWidth="1"/>
    <col min="5637" max="5637" width="11.6640625" style="180" customWidth="1"/>
    <col min="5638" max="5638" width="9.1640625" style="180" customWidth="1"/>
    <col min="5639" max="5639" width="5" style="180" customWidth="1"/>
    <col min="5640" max="5640" width="77.83203125" style="180" customWidth="1"/>
    <col min="5641" max="5642" width="20" style="180" customWidth="1"/>
    <col min="5643" max="5643" width="1.6640625" style="180" customWidth="1"/>
    <col min="5644" max="5888" width="9.33203125" style="180"/>
    <col min="5889" max="5889" width="8.33203125" style="180" customWidth="1"/>
    <col min="5890" max="5890" width="1.6640625" style="180" customWidth="1"/>
    <col min="5891" max="5892" width="5" style="180" customWidth="1"/>
    <col min="5893" max="5893" width="11.6640625" style="180" customWidth="1"/>
    <col min="5894" max="5894" width="9.1640625" style="180" customWidth="1"/>
    <col min="5895" max="5895" width="5" style="180" customWidth="1"/>
    <col min="5896" max="5896" width="77.83203125" style="180" customWidth="1"/>
    <col min="5897" max="5898" width="20" style="180" customWidth="1"/>
    <col min="5899" max="5899" width="1.6640625" style="180" customWidth="1"/>
    <col min="5900" max="6144" width="9.33203125" style="180"/>
    <col min="6145" max="6145" width="8.33203125" style="180" customWidth="1"/>
    <col min="6146" max="6146" width="1.6640625" style="180" customWidth="1"/>
    <col min="6147" max="6148" width="5" style="180" customWidth="1"/>
    <col min="6149" max="6149" width="11.6640625" style="180" customWidth="1"/>
    <col min="6150" max="6150" width="9.1640625" style="180" customWidth="1"/>
    <col min="6151" max="6151" width="5" style="180" customWidth="1"/>
    <col min="6152" max="6152" width="77.83203125" style="180" customWidth="1"/>
    <col min="6153" max="6154" width="20" style="180" customWidth="1"/>
    <col min="6155" max="6155" width="1.6640625" style="180" customWidth="1"/>
    <col min="6156" max="6400" width="9.33203125" style="180"/>
    <col min="6401" max="6401" width="8.33203125" style="180" customWidth="1"/>
    <col min="6402" max="6402" width="1.6640625" style="180" customWidth="1"/>
    <col min="6403" max="6404" width="5" style="180" customWidth="1"/>
    <col min="6405" max="6405" width="11.6640625" style="180" customWidth="1"/>
    <col min="6406" max="6406" width="9.1640625" style="180" customWidth="1"/>
    <col min="6407" max="6407" width="5" style="180" customWidth="1"/>
    <col min="6408" max="6408" width="77.83203125" style="180" customWidth="1"/>
    <col min="6409" max="6410" width="20" style="180" customWidth="1"/>
    <col min="6411" max="6411" width="1.6640625" style="180" customWidth="1"/>
    <col min="6412" max="6656" width="9.33203125" style="180"/>
    <col min="6657" max="6657" width="8.33203125" style="180" customWidth="1"/>
    <col min="6658" max="6658" width="1.6640625" style="180" customWidth="1"/>
    <col min="6659" max="6660" width="5" style="180" customWidth="1"/>
    <col min="6661" max="6661" width="11.6640625" style="180" customWidth="1"/>
    <col min="6662" max="6662" width="9.1640625" style="180" customWidth="1"/>
    <col min="6663" max="6663" width="5" style="180" customWidth="1"/>
    <col min="6664" max="6664" width="77.83203125" style="180" customWidth="1"/>
    <col min="6665" max="6666" width="20" style="180" customWidth="1"/>
    <col min="6667" max="6667" width="1.6640625" style="180" customWidth="1"/>
    <col min="6668" max="6912" width="9.33203125" style="180"/>
    <col min="6913" max="6913" width="8.33203125" style="180" customWidth="1"/>
    <col min="6914" max="6914" width="1.6640625" style="180" customWidth="1"/>
    <col min="6915" max="6916" width="5" style="180" customWidth="1"/>
    <col min="6917" max="6917" width="11.6640625" style="180" customWidth="1"/>
    <col min="6918" max="6918" width="9.1640625" style="180" customWidth="1"/>
    <col min="6919" max="6919" width="5" style="180" customWidth="1"/>
    <col min="6920" max="6920" width="77.83203125" style="180" customWidth="1"/>
    <col min="6921" max="6922" width="20" style="180" customWidth="1"/>
    <col min="6923" max="6923" width="1.6640625" style="180" customWidth="1"/>
    <col min="6924" max="7168" width="9.33203125" style="180"/>
    <col min="7169" max="7169" width="8.33203125" style="180" customWidth="1"/>
    <col min="7170" max="7170" width="1.6640625" style="180" customWidth="1"/>
    <col min="7171" max="7172" width="5" style="180" customWidth="1"/>
    <col min="7173" max="7173" width="11.6640625" style="180" customWidth="1"/>
    <col min="7174" max="7174" width="9.1640625" style="180" customWidth="1"/>
    <col min="7175" max="7175" width="5" style="180" customWidth="1"/>
    <col min="7176" max="7176" width="77.83203125" style="180" customWidth="1"/>
    <col min="7177" max="7178" width="20" style="180" customWidth="1"/>
    <col min="7179" max="7179" width="1.6640625" style="180" customWidth="1"/>
    <col min="7180" max="7424" width="9.33203125" style="180"/>
    <col min="7425" max="7425" width="8.33203125" style="180" customWidth="1"/>
    <col min="7426" max="7426" width="1.6640625" style="180" customWidth="1"/>
    <col min="7427" max="7428" width="5" style="180" customWidth="1"/>
    <col min="7429" max="7429" width="11.6640625" style="180" customWidth="1"/>
    <col min="7430" max="7430" width="9.1640625" style="180" customWidth="1"/>
    <col min="7431" max="7431" width="5" style="180" customWidth="1"/>
    <col min="7432" max="7432" width="77.83203125" style="180" customWidth="1"/>
    <col min="7433" max="7434" width="20" style="180" customWidth="1"/>
    <col min="7435" max="7435" width="1.6640625" style="180" customWidth="1"/>
    <col min="7436" max="7680" width="9.33203125" style="180"/>
    <col min="7681" max="7681" width="8.33203125" style="180" customWidth="1"/>
    <col min="7682" max="7682" width="1.6640625" style="180" customWidth="1"/>
    <col min="7683" max="7684" width="5" style="180" customWidth="1"/>
    <col min="7685" max="7685" width="11.6640625" style="180" customWidth="1"/>
    <col min="7686" max="7686" width="9.1640625" style="180" customWidth="1"/>
    <col min="7687" max="7687" width="5" style="180" customWidth="1"/>
    <col min="7688" max="7688" width="77.83203125" style="180" customWidth="1"/>
    <col min="7689" max="7690" width="20" style="180" customWidth="1"/>
    <col min="7691" max="7691" width="1.6640625" style="180" customWidth="1"/>
    <col min="7692" max="7936" width="9.33203125" style="180"/>
    <col min="7937" max="7937" width="8.33203125" style="180" customWidth="1"/>
    <col min="7938" max="7938" width="1.6640625" style="180" customWidth="1"/>
    <col min="7939" max="7940" width="5" style="180" customWidth="1"/>
    <col min="7941" max="7941" width="11.6640625" style="180" customWidth="1"/>
    <col min="7942" max="7942" width="9.1640625" style="180" customWidth="1"/>
    <col min="7943" max="7943" width="5" style="180" customWidth="1"/>
    <col min="7944" max="7944" width="77.83203125" style="180" customWidth="1"/>
    <col min="7945" max="7946" width="20" style="180" customWidth="1"/>
    <col min="7947" max="7947" width="1.6640625" style="180" customWidth="1"/>
    <col min="7948" max="8192" width="9.33203125" style="180"/>
    <col min="8193" max="8193" width="8.33203125" style="180" customWidth="1"/>
    <col min="8194" max="8194" width="1.6640625" style="180" customWidth="1"/>
    <col min="8195" max="8196" width="5" style="180" customWidth="1"/>
    <col min="8197" max="8197" width="11.6640625" style="180" customWidth="1"/>
    <col min="8198" max="8198" width="9.1640625" style="180" customWidth="1"/>
    <col min="8199" max="8199" width="5" style="180" customWidth="1"/>
    <col min="8200" max="8200" width="77.83203125" style="180" customWidth="1"/>
    <col min="8201" max="8202" width="20" style="180" customWidth="1"/>
    <col min="8203" max="8203" width="1.6640625" style="180" customWidth="1"/>
    <col min="8204" max="8448" width="9.33203125" style="180"/>
    <col min="8449" max="8449" width="8.33203125" style="180" customWidth="1"/>
    <col min="8450" max="8450" width="1.6640625" style="180" customWidth="1"/>
    <col min="8451" max="8452" width="5" style="180" customWidth="1"/>
    <col min="8453" max="8453" width="11.6640625" style="180" customWidth="1"/>
    <col min="8454" max="8454" width="9.1640625" style="180" customWidth="1"/>
    <col min="8455" max="8455" width="5" style="180" customWidth="1"/>
    <col min="8456" max="8456" width="77.83203125" style="180" customWidth="1"/>
    <col min="8457" max="8458" width="20" style="180" customWidth="1"/>
    <col min="8459" max="8459" width="1.6640625" style="180" customWidth="1"/>
    <col min="8460" max="8704" width="9.33203125" style="180"/>
    <col min="8705" max="8705" width="8.33203125" style="180" customWidth="1"/>
    <col min="8706" max="8706" width="1.6640625" style="180" customWidth="1"/>
    <col min="8707" max="8708" width="5" style="180" customWidth="1"/>
    <col min="8709" max="8709" width="11.6640625" style="180" customWidth="1"/>
    <col min="8710" max="8710" width="9.1640625" style="180" customWidth="1"/>
    <col min="8711" max="8711" width="5" style="180" customWidth="1"/>
    <col min="8712" max="8712" width="77.83203125" style="180" customWidth="1"/>
    <col min="8713" max="8714" width="20" style="180" customWidth="1"/>
    <col min="8715" max="8715" width="1.6640625" style="180" customWidth="1"/>
    <col min="8716" max="8960" width="9.33203125" style="180"/>
    <col min="8961" max="8961" width="8.33203125" style="180" customWidth="1"/>
    <col min="8962" max="8962" width="1.6640625" style="180" customWidth="1"/>
    <col min="8963" max="8964" width="5" style="180" customWidth="1"/>
    <col min="8965" max="8965" width="11.6640625" style="180" customWidth="1"/>
    <col min="8966" max="8966" width="9.1640625" style="180" customWidth="1"/>
    <col min="8967" max="8967" width="5" style="180" customWidth="1"/>
    <col min="8968" max="8968" width="77.83203125" style="180" customWidth="1"/>
    <col min="8969" max="8970" width="20" style="180" customWidth="1"/>
    <col min="8971" max="8971" width="1.6640625" style="180" customWidth="1"/>
    <col min="8972" max="9216" width="9.33203125" style="180"/>
    <col min="9217" max="9217" width="8.33203125" style="180" customWidth="1"/>
    <col min="9218" max="9218" width="1.6640625" style="180" customWidth="1"/>
    <col min="9219" max="9220" width="5" style="180" customWidth="1"/>
    <col min="9221" max="9221" width="11.6640625" style="180" customWidth="1"/>
    <col min="9222" max="9222" width="9.1640625" style="180" customWidth="1"/>
    <col min="9223" max="9223" width="5" style="180" customWidth="1"/>
    <col min="9224" max="9224" width="77.83203125" style="180" customWidth="1"/>
    <col min="9225" max="9226" width="20" style="180" customWidth="1"/>
    <col min="9227" max="9227" width="1.6640625" style="180" customWidth="1"/>
    <col min="9228" max="9472" width="9.33203125" style="180"/>
    <col min="9473" max="9473" width="8.33203125" style="180" customWidth="1"/>
    <col min="9474" max="9474" width="1.6640625" style="180" customWidth="1"/>
    <col min="9475" max="9476" width="5" style="180" customWidth="1"/>
    <col min="9477" max="9477" width="11.6640625" style="180" customWidth="1"/>
    <col min="9478" max="9478" width="9.1640625" style="180" customWidth="1"/>
    <col min="9479" max="9479" width="5" style="180" customWidth="1"/>
    <col min="9480" max="9480" width="77.83203125" style="180" customWidth="1"/>
    <col min="9481" max="9482" width="20" style="180" customWidth="1"/>
    <col min="9483" max="9483" width="1.6640625" style="180" customWidth="1"/>
    <col min="9484" max="9728" width="9.33203125" style="180"/>
    <col min="9729" max="9729" width="8.33203125" style="180" customWidth="1"/>
    <col min="9730" max="9730" width="1.6640625" style="180" customWidth="1"/>
    <col min="9731" max="9732" width="5" style="180" customWidth="1"/>
    <col min="9733" max="9733" width="11.6640625" style="180" customWidth="1"/>
    <col min="9734" max="9734" width="9.1640625" style="180" customWidth="1"/>
    <col min="9735" max="9735" width="5" style="180" customWidth="1"/>
    <col min="9736" max="9736" width="77.83203125" style="180" customWidth="1"/>
    <col min="9737" max="9738" width="20" style="180" customWidth="1"/>
    <col min="9739" max="9739" width="1.6640625" style="180" customWidth="1"/>
    <col min="9740" max="9984" width="9.33203125" style="180"/>
    <col min="9985" max="9985" width="8.33203125" style="180" customWidth="1"/>
    <col min="9986" max="9986" width="1.6640625" style="180" customWidth="1"/>
    <col min="9987" max="9988" width="5" style="180" customWidth="1"/>
    <col min="9989" max="9989" width="11.6640625" style="180" customWidth="1"/>
    <col min="9990" max="9990" width="9.1640625" style="180" customWidth="1"/>
    <col min="9991" max="9991" width="5" style="180" customWidth="1"/>
    <col min="9992" max="9992" width="77.83203125" style="180" customWidth="1"/>
    <col min="9993" max="9994" width="20" style="180" customWidth="1"/>
    <col min="9995" max="9995" width="1.6640625" style="180" customWidth="1"/>
    <col min="9996" max="10240" width="9.33203125" style="180"/>
    <col min="10241" max="10241" width="8.33203125" style="180" customWidth="1"/>
    <col min="10242" max="10242" width="1.6640625" style="180" customWidth="1"/>
    <col min="10243" max="10244" width="5" style="180" customWidth="1"/>
    <col min="10245" max="10245" width="11.6640625" style="180" customWidth="1"/>
    <col min="10246" max="10246" width="9.1640625" style="180" customWidth="1"/>
    <col min="10247" max="10247" width="5" style="180" customWidth="1"/>
    <col min="10248" max="10248" width="77.83203125" style="180" customWidth="1"/>
    <col min="10249" max="10250" width="20" style="180" customWidth="1"/>
    <col min="10251" max="10251" width="1.6640625" style="180" customWidth="1"/>
    <col min="10252" max="10496" width="9.33203125" style="180"/>
    <col min="10497" max="10497" width="8.33203125" style="180" customWidth="1"/>
    <col min="10498" max="10498" width="1.6640625" style="180" customWidth="1"/>
    <col min="10499" max="10500" width="5" style="180" customWidth="1"/>
    <col min="10501" max="10501" width="11.6640625" style="180" customWidth="1"/>
    <col min="10502" max="10502" width="9.1640625" style="180" customWidth="1"/>
    <col min="10503" max="10503" width="5" style="180" customWidth="1"/>
    <col min="10504" max="10504" width="77.83203125" style="180" customWidth="1"/>
    <col min="10505" max="10506" width="20" style="180" customWidth="1"/>
    <col min="10507" max="10507" width="1.6640625" style="180" customWidth="1"/>
    <col min="10508" max="10752" width="9.33203125" style="180"/>
    <col min="10753" max="10753" width="8.33203125" style="180" customWidth="1"/>
    <col min="10754" max="10754" width="1.6640625" style="180" customWidth="1"/>
    <col min="10755" max="10756" width="5" style="180" customWidth="1"/>
    <col min="10757" max="10757" width="11.6640625" style="180" customWidth="1"/>
    <col min="10758" max="10758" width="9.1640625" style="180" customWidth="1"/>
    <col min="10759" max="10759" width="5" style="180" customWidth="1"/>
    <col min="10760" max="10760" width="77.83203125" style="180" customWidth="1"/>
    <col min="10761" max="10762" width="20" style="180" customWidth="1"/>
    <col min="10763" max="10763" width="1.6640625" style="180" customWidth="1"/>
    <col min="10764" max="11008" width="9.33203125" style="180"/>
    <col min="11009" max="11009" width="8.33203125" style="180" customWidth="1"/>
    <col min="11010" max="11010" width="1.6640625" style="180" customWidth="1"/>
    <col min="11011" max="11012" width="5" style="180" customWidth="1"/>
    <col min="11013" max="11013" width="11.6640625" style="180" customWidth="1"/>
    <col min="11014" max="11014" width="9.1640625" style="180" customWidth="1"/>
    <col min="11015" max="11015" width="5" style="180" customWidth="1"/>
    <col min="11016" max="11016" width="77.83203125" style="180" customWidth="1"/>
    <col min="11017" max="11018" width="20" style="180" customWidth="1"/>
    <col min="11019" max="11019" width="1.6640625" style="180" customWidth="1"/>
    <col min="11020" max="11264" width="9.33203125" style="180"/>
    <col min="11265" max="11265" width="8.33203125" style="180" customWidth="1"/>
    <col min="11266" max="11266" width="1.6640625" style="180" customWidth="1"/>
    <col min="11267" max="11268" width="5" style="180" customWidth="1"/>
    <col min="11269" max="11269" width="11.6640625" style="180" customWidth="1"/>
    <col min="11270" max="11270" width="9.1640625" style="180" customWidth="1"/>
    <col min="11271" max="11271" width="5" style="180" customWidth="1"/>
    <col min="11272" max="11272" width="77.83203125" style="180" customWidth="1"/>
    <col min="11273" max="11274" width="20" style="180" customWidth="1"/>
    <col min="11275" max="11275" width="1.6640625" style="180" customWidth="1"/>
    <col min="11276" max="11520" width="9.33203125" style="180"/>
    <col min="11521" max="11521" width="8.33203125" style="180" customWidth="1"/>
    <col min="11522" max="11522" width="1.6640625" style="180" customWidth="1"/>
    <col min="11523" max="11524" width="5" style="180" customWidth="1"/>
    <col min="11525" max="11525" width="11.6640625" style="180" customWidth="1"/>
    <col min="11526" max="11526" width="9.1640625" style="180" customWidth="1"/>
    <col min="11527" max="11527" width="5" style="180" customWidth="1"/>
    <col min="11528" max="11528" width="77.83203125" style="180" customWidth="1"/>
    <col min="11529" max="11530" width="20" style="180" customWidth="1"/>
    <col min="11531" max="11531" width="1.6640625" style="180" customWidth="1"/>
    <col min="11532" max="11776" width="9.33203125" style="180"/>
    <col min="11777" max="11777" width="8.33203125" style="180" customWidth="1"/>
    <col min="11778" max="11778" width="1.6640625" style="180" customWidth="1"/>
    <col min="11779" max="11780" width="5" style="180" customWidth="1"/>
    <col min="11781" max="11781" width="11.6640625" style="180" customWidth="1"/>
    <col min="11782" max="11782" width="9.1640625" style="180" customWidth="1"/>
    <col min="11783" max="11783" width="5" style="180" customWidth="1"/>
    <col min="11784" max="11784" width="77.83203125" style="180" customWidth="1"/>
    <col min="11785" max="11786" width="20" style="180" customWidth="1"/>
    <col min="11787" max="11787" width="1.6640625" style="180" customWidth="1"/>
    <col min="11788" max="12032" width="9.33203125" style="180"/>
    <col min="12033" max="12033" width="8.33203125" style="180" customWidth="1"/>
    <col min="12034" max="12034" width="1.6640625" style="180" customWidth="1"/>
    <col min="12035" max="12036" width="5" style="180" customWidth="1"/>
    <col min="12037" max="12037" width="11.6640625" style="180" customWidth="1"/>
    <col min="12038" max="12038" width="9.1640625" style="180" customWidth="1"/>
    <col min="12039" max="12039" width="5" style="180" customWidth="1"/>
    <col min="12040" max="12040" width="77.83203125" style="180" customWidth="1"/>
    <col min="12041" max="12042" width="20" style="180" customWidth="1"/>
    <col min="12043" max="12043" width="1.6640625" style="180" customWidth="1"/>
    <col min="12044" max="12288" width="9.33203125" style="180"/>
    <col min="12289" max="12289" width="8.33203125" style="180" customWidth="1"/>
    <col min="12290" max="12290" width="1.6640625" style="180" customWidth="1"/>
    <col min="12291" max="12292" width="5" style="180" customWidth="1"/>
    <col min="12293" max="12293" width="11.6640625" style="180" customWidth="1"/>
    <col min="12294" max="12294" width="9.1640625" style="180" customWidth="1"/>
    <col min="12295" max="12295" width="5" style="180" customWidth="1"/>
    <col min="12296" max="12296" width="77.83203125" style="180" customWidth="1"/>
    <col min="12297" max="12298" width="20" style="180" customWidth="1"/>
    <col min="12299" max="12299" width="1.6640625" style="180" customWidth="1"/>
    <col min="12300" max="12544" width="9.33203125" style="180"/>
    <col min="12545" max="12545" width="8.33203125" style="180" customWidth="1"/>
    <col min="12546" max="12546" width="1.6640625" style="180" customWidth="1"/>
    <col min="12547" max="12548" width="5" style="180" customWidth="1"/>
    <col min="12549" max="12549" width="11.6640625" style="180" customWidth="1"/>
    <col min="12550" max="12550" width="9.1640625" style="180" customWidth="1"/>
    <col min="12551" max="12551" width="5" style="180" customWidth="1"/>
    <col min="12552" max="12552" width="77.83203125" style="180" customWidth="1"/>
    <col min="12553" max="12554" width="20" style="180" customWidth="1"/>
    <col min="12555" max="12555" width="1.6640625" style="180" customWidth="1"/>
    <col min="12556" max="12800" width="9.33203125" style="180"/>
    <col min="12801" max="12801" width="8.33203125" style="180" customWidth="1"/>
    <col min="12802" max="12802" width="1.6640625" style="180" customWidth="1"/>
    <col min="12803" max="12804" width="5" style="180" customWidth="1"/>
    <col min="12805" max="12805" width="11.6640625" style="180" customWidth="1"/>
    <col min="12806" max="12806" width="9.1640625" style="180" customWidth="1"/>
    <col min="12807" max="12807" width="5" style="180" customWidth="1"/>
    <col min="12808" max="12808" width="77.83203125" style="180" customWidth="1"/>
    <col min="12809" max="12810" width="20" style="180" customWidth="1"/>
    <col min="12811" max="12811" width="1.6640625" style="180" customWidth="1"/>
    <col min="12812" max="13056" width="9.33203125" style="180"/>
    <col min="13057" max="13057" width="8.33203125" style="180" customWidth="1"/>
    <col min="13058" max="13058" width="1.6640625" style="180" customWidth="1"/>
    <col min="13059" max="13060" width="5" style="180" customWidth="1"/>
    <col min="13061" max="13061" width="11.6640625" style="180" customWidth="1"/>
    <col min="13062" max="13062" width="9.1640625" style="180" customWidth="1"/>
    <col min="13063" max="13063" width="5" style="180" customWidth="1"/>
    <col min="13064" max="13064" width="77.83203125" style="180" customWidth="1"/>
    <col min="13065" max="13066" width="20" style="180" customWidth="1"/>
    <col min="13067" max="13067" width="1.6640625" style="180" customWidth="1"/>
    <col min="13068" max="13312" width="9.33203125" style="180"/>
    <col min="13313" max="13313" width="8.33203125" style="180" customWidth="1"/>
    <col min="13314" max="13314" width="1.6640625" style="180" customWidth="1"/>
    <col min="13315" max="13316" width="5" style="180" customWidth="1"/>
    <col min="13317" max="13317" width="11.6640625" style="180" customWidth="1"/>
    <col min="13318" max="13318" width="9.1640625" style="180" customWidth="1"/>
    <col min="13319" max="13319" width="5" style="180" customWidth="1"/>
    <col min="13320" max="13320" width="77.83203125" style="180" customWidth="1"/>
    <col min="13321" max="13322" width="20" style="180" customWidth="1"/>
    <col min="13323" max="13323" width="1.6640625" style="180" customWidth="1"/>
    <col min="13324" max="13568" width="9.33203125" style="180"/>
    <col min="13569" max="13569" width="8.33203125" style="180" customWidth="1"/>
    <col min="13570" max="13570" width="1.6640625" style="180" customWidth="1"/>
    <col min="13571" max="13572" width="5" style="180" customWidth="1"/>
    <col min="13573" max="13573" width="11.6640625" style="180" customWidth="1"/>
    <col min="13574" max="13574" width="9.1640625" style="180" customWidth="1"/>
    <col min="13575" max="13575" width="5" style="180" customWidth="1"/>
    <col min="13576" max="13576" width="77.83203125" style="180" customWidth="1"/>
    <col min="13577" max="13578" width="20" style="180" customWidth="1"/>
    <col min="13579" max="13579" width="1.6640625" style="180" customWidth="1"/>
    <col min="13580" max="13824" width="9.33203125" style="180"/>
    <col min="13825" max="13825" width="8.33203125" style="180" customWidth="1"/>
    <col min="13826" max="13826" width="1.6640625" style="180" customWidth="1"/>
    <col min="13827" max="13828" width="5" style="180" customWidth="1"/>
    <col min="13829" max="13829" width="11.6640625" style="180" customWidth="1"/>
    <col min="13830" max="13830" width="9.1640625" style="180" customWidth="1"/>
    <col min="13831" max="13831" width="5" style="180" customWidth="1"/>
    <col min="13832" max="13832" width="77.83203125" style="180" customWidth="1"/>
    <col min="13833" max="13834" width="20" style="180" customWidth="1"/>
    <col min="13835" max="13835" width="1.6640625" style="180" customWidth="1"/>
    <col min="13836" max="14080" width="9.33203125" style="180"/>
    <col min="14081" max="14081" width="8.33203125" style="180" customWidth="1"/>
    <col min="14082" max="14082" width="1.6640625" style="180" customWidth="1"/>
    <col min="14083" max="14084" width="5" style="180" customWidth="1"/>
    <col min="14085" max="14085" width="11.6640625" style="180" customWidth="1"/>
    <col min="14086" max="14086" width="9.1640625" style="180" customWidth="1"/>
    <col min="14087" max="14087" width="5" style="180" customWidth="1"/>
    <col min="14088" max="14088" width="77.83203125" style="180" customWidth="1"/>
    <col min="14089" max="14090" width="20" style="180" customWidth="1"/>
    <col min="14091" max="14091" width="1.6640625" style="180" customWidth="1"/>
    <col min="14092" max="14336" width="9.33203125" style="180"/>
    <col min="14337" max="14337" width="8.33203125" style="180" customWidth="1"/>
    <col min="14338" max="14338" width="1.6640625" style="180" customWidth="1"/>
    <col min="14339" max="14340" width="5" style="180" customWidth="1"/>
    <col min="14341" max="14341" width="11.6640625" style="180" customWidth="1"/>
    <col min="14342" max="14342" width="9.1640625" style="180" customWidth="1"/>
    <col min="14343" max="14343" width="5" style="180" customWidth="1"/>
    <col min="14344" max="14344" width="77.83203125" style="180" customWidth="1"/>
    <col min="14345" max="14346" width="20" style="180" customWidth="1"/>
    <col min="14347" max="14347" width="1.6640625" style="180" customWidth="1"/>
    <col min="14348" max="14592" width="9.33203125" style="180"/>
    <col min="14593" max="14593" width="8.33203125" style="180" customWidth="1"/>
    <col min="14594" max="14594" width="1.6640625" style="180" customWidth="1"/>
    <col min="14595" max="14596" width="5" style="180" customWidth="1"/>
    <col min="14597" max="14597" width="11.6640625" style="180" customWidth="1"/>
    <col min="14598" max="14598" width="9.1640625" style="180" customWidth="1"/>
    <col min="14599" max="14599" width="5" style="180" customWidth="1"/>
    <col min="14600" max="14600" width="77.83203125" style="180" customWidth="1"/>
    <col min="14601" max="14602" width="20" style="180" customWidth="1"/>
    <col min="14603" max="14603" width="1.6640625" style="180" customWidth="1"/>
    <col min="14604" max="14848" width="9.33203125" style="180"/>
    <col min="14849" max="14849" width="8.33203125" style="180" customWidth="1"/>
    <col min="14850" max="14850" width="1.6640625" style="180" customWidth="1"/>
    <col min="14851" max="14852" width="5" style="180" customWidth="1"/>
    <col min="14853" max="14853" width="11.6640625" style="180" customWidth="1"/>
    <col min="14854" max="14854" width="9.1640625" style="180" customWidth="1"/>
    <col min="14855" max="14855" width="5" style="180" customWidth="1"/>
    <col min="14856" max="14856" width="77.83203125" style="180" customWidth="1"/>
    <col min="14857" max="14858" width="20" style="180" customWidth="1"/>
    <col min="14859" max="14859" width="1.6640625" style="180" customWidth="1"/>
    <col min="14860" max="15104" width="9.33203125" style="180"/>
    <col min="15105" max="15105" width="8.33203125" style="180" customWidth="1"/>
    <col min="15106" max="15106" width="1.6640625" style="180" customWidth="1"/>
    <col min="15107" max="15108" width="5" style="180" customWidth="1"/>
    <col min="15109" max="15109" width="11.6640625" style="180" customWidth="1"/>
    <col min="15110" max="15110" width="9.1640625" style="180" customWidth="1"/>
    <col min="15111" max="15111" width="5" style="180" customWidth="1"/>
    <col min="15112" max="15112" width="77.83203125" style="180" customWidth="1"/>
    <col min="15113" max="15114" width="20" style="180" customWidth="1"/>
    <col min="15115" max="15115" width="1.6640625" style="180" customWidth="1"/>
    <col min="15116" max="15360" width="9.33203125" style="180"/>
    <col min="15361" max="15361" width="8.33203125" style="180" customWidth="1"/>
    <col min="15362" max="15362" width="1.6640625" style="180" customWidth="1"/>
    <col min="15363" max="15364" width="5" style="180" customWidth="1"/>
    <col min="15365" max="15365" width="11.6640625" style="180" customWidth="1"/>
    <col min="15366" max="15366" width="9.1640625" style="180" customWidth="1"/>
    <col min="15367" max="15367" width="5" style="180" customWidth="1"/>
    <col min="15368" max="15368" width="77.83203125" style="180" customWidth="1"/>
    <col min="15369" max="15370" width="20" style="180" customWidth="1"/>
    <col min="15371" max="15371" width="1.6640625" style="180" customWidth="1"/>
    <col min="15372" max="15616" width="9.33203125" style="180"/>
    <col min="15617" max="15617" width="8.33203125" style="180" customWidth="1"/>
    <col min="15618" max="15618" width="1.6640625" style="180" customWidth="1"/>
    <col min="15619" max="15620" width="5" style="180" customWidth="1"/>
    <col min="15621" max="15621" width="11.6640625" style="180" customWidth="1"/>
    <col min="15622" max="15622" width="9.1640625" style="180" customWidth="1"/>
    <col min="15623" max="15623" width="5" style="180" customWidth="1"/>
    <col min="15624" max="15624" width="77.83203125" style="180" customWidth="1"/>
    <col min="15625" max="15626" width="20" style="180" customWidth="1"/>
    <col min="15627" max="15627" width="1.6640625" style="180" customWidth="1"/>
    <col min="15628" max="15872" width="9.33203125" style="180"/>
    <col min="15873" max="15873" width="8.33203125" style="180" customWidth="1"/>
    <col min="15874" max="15874" width="1.6640625" style="180" customWidth="1"/>
    <col min="15875" max="15876" width="5" style="180" customWidth="1"/>
    <col min="15877" max="15877" width="11.6640625" style="180" customWidth="1"/>
    <col min="15878" max="15878" width="9.1640625" style="180" customWidth="1"/>
    <col min="15879" max="15879" width="5" style="180" customWidth="1"/>
    <col min="15880" max="15880" width="77.83203125" style="180" customWidth="1"/>
    <col min="15881" max="15882" width="20" style="180" customWidth="1"/>
    <col min="15883" max="15883" width="1.6640625" style="180" customWidth="1"/>
    <col min="15884" max="16128" width="9.33203125" style="180"/>
    <col min="16129" max="16129" width="8.33203125" style="180" customWidth="1"/>
    <col min="16130" max="16130" width="1.6640625" style="180" customWidth="1"/>
    <col min="16131" max="16132" width="5" style="180" customWidth="1"/>
    <col min="16133" max="16133" width="11.6640625" style="180" customWidth="1"/>
    <col min="16134" max="16134" width="9.1640625" style="180" customWidth="1"/>
    <col min="16135" max="16135" width="5" style="180" customWidth="1"/>
    <col min="16136" max="16136" width="77.83203125" style="180" customWidth="1"/>
    <col min="16137" max="16138" width="20" style="180" customWidth="1"/>
    <col min="16139" max="16139" width="1.6640625" style="180" customWidth="1"/>
    <col min="16140" max="16384" width="9.33203125" style="180"/>
  </cols>
  <sheetData>
    <row r="1" spans="2:11" ht="37.5" customHeight="1" x14ac:dyDescent="0.3"/>
    <row r="2" spans="2:11" ht="7.5" customHeight="1" x14ac:dyDescent="0.3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86" customFormat="1" ht="45" customHeight="1" x14ac:dyDescent="0.3">
      <c r="B3" s="184"/>
      <c r="C3" s="298" t="s">
        <v>347</v>
      </c>
      <c r="D3" s="298"/>
      <c r="E3" s="298"/>
      <c r="F3" s="298"/>
      <c r="G3" s="298"/>
      <c r="H3" s="298"/>
      <c r="I3" s="298"/>
      <c r="J3" s="298"/>
      <c r="K3" s="185"/>
    </row>
    <row r="4" spans="2:11" ht="25.5" customHeight="1" x14ac:dyDescent="0.3">
      <c r="B4" s="187"/>
      <c r="C4" s="304" t="s">
        <v>348</v>
      </c>
      <c r="D4" s="304"/>
      <c r="E4" s="304"/>
      <c r="F4" s="304"/>
      <c r="G4" s="304"/>
      <c r="H4" s="304"/>
      <c r="I4" s="304"/>
      <c r="J4" s="304"/>
      <c r="K4" s="188"/>
    </row>
    <row r="5" spans="2:11" ht="5.25" customHeight="1" x14ac:dyDescent="0.3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ht="15" customHeight="1" x14ac:dyDescent="0.3">
      <c r="B6" s="187"/>
      <c r="C6" s="303" t="s">
        <v>349</v>
      </c>
      <c r="D6" s="303"/>
      <c r="E6" s="303"/>
      <c r="F6" s="303"/>
      <c r="G6" s="303"/>
      <c r="H6" s="303"/>
      <c r="I6" s="303"/>
      <c r="J6" s="303"/>
      <c r="K6" s="188"/>
    </row>
    <row r="7" spans="2:11" ht="15" customHeight="1" x14ac:dyDescent="0.3">
      <c r="B7" s="190"/>
      <c r="C7" s="303" t="s">
        <v>350</v>
      </c>
      <c r="D7" s="303"/>
      <c r="E7" s="303"/>
      <c r="F7" s="303"/>
      <c r="G7" s="303"/>
      <c r="H7" s="303"/>
      <c r="I7" s="303"/>
      <c r="J7" s="303"/>
      <c r="K7" s="188"/>
    </row>
    <row r="8" spans="2:11" ht="12.75" customHeight="1" x14ac:dyDescent="0.3">
      <c r="B8" s="190"/>
      <c r="C8" s="191"/>
      <c r="D8" s="191"/>
      <c r="E8" s="191"/>
      <c r="F8" s="191"/>
      <c r="G8" s="191"/>
      <c r="H8" s="191"/>
      <c r="I8" s="191"/>
      <c r="J8" s="191"/>
      <c r="K8" s="188"/>
    </row>
    <row r="9" spans="2:11" ht="15" customHeight="1" x14ac:dyDescent="0.3">
      <c r="B9" s="190"/>
      <c r="C9" s="303" t="s">
        <v>351</v>
      </c>
      <c r="D9" s="303"/>
      <c r="E9" s="303"/>
      <c r="F9" s="303"/>
      <c r="G9" s="303"/>
      <c r="H9" s="303"/>
      <c r="I9" s="303"/>
      <c r="J9" s="303"/>
      <c r="K9" s="188"/>
    </row>
    <row r="10" spans="2:11" ht="15" customHeight="1" x14ac:dyDescent="0.3">
      <c r="B10" s="190"/>
      <c r="C10" s="191"/>
      <c r="D10" s="303" t="s">
        <v>352</v>
      </c>
      <c r="E10" s="303"/>
      <c r="F10" s="303"/>
      <c r="G10" s="303"/>
      <c r="H10" s="303"/>
      <c r="I10" s="303"/>
      <c r="J10" s="303"/>
      <c r="K10" s="188"/>
    </row>
    <row r="11" spans="2:11" ht="15" customHeight="1" x14ac:dyDescent="0.3">
      <c r="B11" s="190"/>
      <c r="C11" s="192"/>
      <c r="D11" s="303" t="s">
        <v>353</v>
      </c>
      <c r="E11" s="303"/>
      <c r="F11" s="303"/>
      <c r="G11" s="303"/>
      <c r="H11" s="303"/>
      <c r="I11" s="303"/>
      <c r="J11" s="303"/>
      <c r="K11" s="188"/>
    </row>
    <row r="12" spans="2:11" ht="12.75" customHeight="1" x14ac:dyDescent="0.3">
      <c r="B12" s="190"/>
      <c r="C12" s="192"/>
      <c r="D12" s="192"/>
      <c r="E12" s="192"/>
      <c r="F12" s="192"/>
      <c r="G12" s="192"/>
      <c r="H12" s="192"/>
      <c r="I12" s="192"/>
      <c r="J12" s="192"/>
      <c r="K12" s="188"/>
    </row>
    <row r="13" spans="2:11" ht="15" customHeight="1" x14ac:dyDescent="0.3">
      <c r="B13" s="190"/>
      <c r="C13" s="192"/>
      <c r="D13" s="303" t="s">
        <v>354</v>
      </c>
      <c r="E13" s="303"/>
      <c r="F13" s="303"/>
      <c r="G13" s="303"/>
      <c r="H13" s="303"/>
      <c r="I13" s="303"/>
      <c r="J13" s="303"/>
      <c r="K13" s="188"/>
    </row>
    <row r="14" spans="2:11" ht="15" customHeight="1" x14ac:dyDescent="0.3">
      <c r="B14" s="190"/>
      <c r="C14" s="192"/>
      <c r="D14" s="303" t="s">
        <v>355</v>
      </c>
      <c r="E14" s="303"/>
      <c r="F14" s="303"/>
      <c r="G14" s="303"/>
      <c r="H14" s="303"/>
      <c r="I14" s="303"/>
      <c r="J14" s="303"/>
      <c r="K14" s="188"/>
    </row>
    <row r="15" spans="2:11" ht="15" customHeight="1" x14ac:dyDescent="0.3">
      <c r="B15" s="190"/>
      <c r="C15" s="192"/>
      <c r="D15" s="303" t="s">
        <v>356</v>
      </c>
      <c r="E15" s="303"/>
      <c r="F15" s="303"/>
      <c r="G15" s="303"/>
      <c r="H15" s="303"/>
      <c r="I15" s="303"/>
      <c r="J15" s="303"/>
      <c r="K15" s="188"/>
    </row>
    <row r="16" spans="2:11" ht="15" customHeight="1" x14ac:dyDescent="0.3">
      <c r="B16" s="190"/>
      <c r="C16" s="192"/>
      <c r="D16" s="192"/>
      <c r="E16" s="193" t="s">
        <v>73</v>
      </c>
      <c r="F16" s="303" t="s">
        <v>357</v>
      </c>
      <c r="G16" s="303"/>
      <c r="H16" s="303"/>
      <c r="I16" s="303"/>
      <c r="J16" s="303"/>
      <c r="K16" s="188"/>
    </row>
    <row r="17" spans="2:11" ht="15" customHeight="1" x14ac:dyDescent="0.3">
      <c r="B17" s="190"/>
      <c r="C17" s="192"/>
      <c r="D17" s="192"/>
      <c r="E17" s="193" t="s">
        <v>358</v>
      </c>
      <c r="F17" s="303" t="s">
        <v>359</v>
      </c>
      <c r="G17" s="303"/>
      <c r="H17" s="303"/>
      <c r="I17" s="303"/>
      <c r="J17" s="303"/>
      <c r="K17" s="188"/>
    </row>
    <row r="18" spans="2:11" ht="15" customHeight="1" x14ac:dyDescent="0.3">
      <c r="B18" s="190"/>
      <c r="C18" s="192"/>
      <c r="D18" s="192"/>
      <c r="E18" s="193" t="s">
        <v>360</v>
      </c>
      <c r="F18" s="303" t="s">
        <v>361</v>
      </c>
      <c r="G18" s="303"/>
      <c r="H18" s="303"/>
      <c r="I18" s="303"/>
      <c r="J18" s="303"/>
      <c r="K18" s="188"/>
    </row>
    <row r="19" spans="2:11" ht="15" customHeight="1" x14ac:dyDescent="0.3">
      <c r="B19" s="190"/>
      <c r="C19" s="192"/>
      <c r="D19" s="192"/>
      <c r="E19" s="193" t="s">
        <v>362</v>
      </c>
      <c r="F19" s="303" t="s">
        <v>363</v>
      </c>
      <c r="G19" s="303"/>
      <c r="H19" s="303"/>
      <c r="I19" s="303"/>
      <c r="J19" s="303"/>
      <c r="K19" s="188"/>
    </row>
    <row r="20" spans="2:11" ht="15" customHeight="1" x14ac:dyDescent="0.3">
      <c r="B20" s="190"/>
      <c r="C20" s="192"/>
      <c r="D20" s="192"/>
      <c r="E20" s="193" t="s">
        <v>364</v>
      </c>
      <c r="F20" s="303" t="s">
        <v>365</v>
      </c>
      <c r="G20" s="303"/>
      <c r="H20" s="303"/>
      <c r="I20" s="303"/>
      <c r="J20" s="303"/>
      <c r="K20" s="188"/>
    </row>
    <row r="21" spans="2:11" ht="15" customHeight="1" x14ac:dyDescent="0.3">
      <c r="B21" s="190"/>
      <c r="C21" s="192"/>
      <c r="D21" s="192"/>
      <c r="E21" s="193" t="s">
        <v>366</v>
      </c>
      <c r="F21" s="303" t="s">
        <v>367</v>
      </c>
      <c r="G21" s="303"/>
      <c r="H21" s="303"/>
      <c r="I21" s="303"/>
      <c r="J21" s="303"/>
      <c r="K21" s="188"/>
    </row>
    <row r="22" spans="2:11" ht="12.75" customHeight="1" x14ac:dyDescent="0.3">
      <c r="B22" s="190"/>
      <c r="C22" s="192"/>
      <c r="D22" s="192"/>
      <c r="E22" s="192"/>
      <c r="F22" s="192"/>
      <c r="G22" s="192"/>
      <c r="H22" s="192"/>
      <c r="I22" s="192"/>
      <c r="J22" s="192"/>
      <c r="K22" s="188"/>
    </row>
    <row r="23" spans="2:11" ht="15" customHeight="1" x14ac:dyDescent="0.3">
      <c r="B23" s="190"/>
      <c r="C23" s="303" t="s">
        <v>368</v>
      </c>
      <c r="D23" s="303"/>
      <c r="E23" s="303"/>
      <c r="F23" s="303"/>
      <c r="G23" s="303"/>
      <c r="H23" s="303"/>
      <c r="I23" s="303"/>
      <c r="J23" s="303"/>
      <c r="K23" s="188"/>
    </row>
    <row r="24" spans="2:11" ht="15" customHeight="1" x14ac:dyDescent="0.3">
      <c r="B24" s="190"/>
      <c r="C24" s="303" t="s">
        <v>369</v>
      </c>
      <c r="D24" s="303"/>
      <c r="E24" s="303"/>
      <c r="F24" s="303"/>
      <c r="G24" s="303"/>
      <c r="H24" s="303"/>
      <c r="I24" s="303"/>
      <c r="J24" s="303"/>
      <c r="K24" s="188"/>
    </row>
    <row r="25" spans="2:11" ht="15" customHeight="1" x14ac:dyDescent="0.3">
      <c r="B25" s="190"/>
      <c r="C25" s="191"/>
      <c r="D25" s="303" t="s">
        <v>370</v>
      </c>
      <c r="E25" s="303"/>
      <c r="F25" s="303"/>
      <c r="G25" s="303"/>
      <c r="H25" s="303"/>
      <c r="I25" s="303"/>
      <c r="J25" s="303"/>
      <c r="K25" s="188"/>
    </row>
    <row r="26" spans="2:11" ht="15" customHeight="1" x14ac:dyDescent="0.3">
      <c r="B26" s="190"/>
      <c r="C26" s="192"/>
      <c r="D26" s="303" t="s">
        <v>371</v>
      </c>
      <c r="E26" s="303"/>
      <c r="F26" s="303"/>
      <c r="G26" s="303"/>
      <c r="H26" s="303"/>
      <c r="I26" s="303"/>
      <c r="J26" s="303"/>
      <c r="K26" s="188"/>
    </row>
    <row r="27" spans="2:11" ht="12.75" customHeight="1" x14ac:dyDescent="0.3">
      <c r="B27" s="190"/>
      <c r="C27" s="192"/>
      <c r="D27" s="192"/>
      <c r="E27" s="192"/>
      <c r="F27" s="192"/>
      <c r="G27" s="192"/>
      <c r="H27" s="192"/>
      <c r="I27" s="192"/>
      <c r="J27" s="192"/>
      <c r="K27" s="188"/>
    </row>
    <row r="28" spans="2:11" ht="15" customHeight="1" x14ac:dyDescent="0.3">
      <c r="B28" s="190"/>
      <c r="C28" s="192"/>
      <c r="D28" s="303" t="s">
        <v>372</v>
      </c>
      <c r="E28" s="303"/>
      <c r="F28" s="303"/>
      <c r="G28" s="303"/>
      <c r="H28" s="303"/>
      <c r="I28" s="303"/>
      <c r="J28" s="303"/>
      <c r="K28" s="188"/>
    </row>
    <row r="29" spans="2:11" ht="15" customHeight="1" x14ac:dyDescent="0.3">
      <c r="B29" s="190"/>
      <c r="C29" s="192"/>
      <c r="D29" s="303" t="s">
        <v>373</v>
      </c>
      <c r="E29" s="303"/>
      <c r="F29" s="303"/>
      <c r="G29" s="303"/>
      <c r="H29" s="303"/>
      <c r="I29" s="303"/>
      <c r="J29" s="303"/>
      <c r="K29" s="188"/>
    </row>
    <row r="30" spans="2:11" ht="12.75" customHeight="1" x14ac:dyDescent="0.3">
      <c r="B30" s="190"/>
      <c r="C30" s="192"/>
      <c r="D30" s="192"/>
      <c r="E30" s="192"/>
      <c r="F30" s="192"/>
      <c r="G30" s="192"/>
      <c r="H30" s="192"/>
      <c r="I30" s="192"/>
      <c r="J30" s="192"/>
      <c r="K30" s="188"/>
    </row>
    <row r="31" spans="2:11" ht="15" customHeight="1" x14ac:dyDescent="0.3">
      <c r="B31" s="190"/>
      <c r="C31" s="192"/>
      <c r="D31" s="303" t="s">
        <v>374</v>
      </c>
      <c r="E31" s="303"/>
      <c r="F31" s="303"/>
      <c r="G31" s="303"/>
      <c r="H31" s="303"/>
      <c r="I31" s="303"/>
      <c r="J31" s="303"/>
      <c r="K31" s="188"/>
    </row>
    <row r="32" spans="2:11" ht="15" customHeight="1" x14ac:dyDescent="0.3">
      <c r="B32" s="190"/>
      <c r="C32" s="192"/>
      <c r="D32" s="303" t="s">
        <v>375</v>
      </c>
      <c r="E32" s="303"/>
      <c r="F32" s="303"/>
      <c r="G32" s="303"/>
      <c r="H32" s="303"/>
      <c r="I32" s="303"/>
      <c r="J32" s="303"/>
      <c r="K32" s="188"/>
    </row>
    <row r="33" spans="2:11" ht="15" customHeight="1" x14ac:dyDescent="0.3">
      <c r="B33" s="190"/>
      <c r="C33" s="192"/>
      <c r="D33" s="303" t="s">
        <v>376</v>
      </c>
      <c r="E33" s="303"/>
      <c r="F33" s="303"/>
      <c r="G33" s="303"/>
      <c r="H33" s="303"/>
      <c r="I33" s="303"/>
      <c r="J33" s="303"/>
      <c r="K33" s="188"/>
    </row>
    <row r="34" spans="2:11" ht="15" customHeight="1" x14ac:dyDescent="0.3">
      <c r="B34" s="190"/>
      <c r="C34" s="192"/>
      <c r="D34" s="191"/>
      <c r="E34" s="194" t="s">
        <v>103</v>
      </c>
      <c r="F34" s="191"/>
      <c r="G34" s="303" t="s">
        <v>377</v>
      </c>
      <c r="H34" s="303"/>
      <c r="I34" s="303"/>
      <c r="J34" s="303"/>
      <c r="K34" s="188"/>
    </row>
    <row r="35" spans="2:11" ht="30.75" customHeight="1" x14ac:dyDescent="0.3">
      <c r="B35" s="190"/>
      <c r="C35" s="192"/>
      <c r="D35" s="191"/>
      <c r="E35" s="194" t="s">
        <v>378</v>
      </c>
      <c r="F35" s="191"/>
      <c r="G35" s="303" t="s">
        <v>379</v>
      </c>
      <c r="H35" s="303"/>
      <c r="I35" s="303"/>
      <c r="J35" s="303"/>
      <c r="K35" s="188"/>
    </row>
    <row r="36" spans="2:11" ht="15" customHeight="1" x14ac:dyDescent="0.3">
      <c r="B36" s="190"/>
      <c r="C36" s="192"/>
      <c r="D36" s="191"/>
      <c r="E36" s="194" t="s">
        <v>49</v>
      </c>
      <c r="F36" s="191"/>
      <c r="G36" s="303" t="s">
        <v>380</v>
      </c>
      <c r="H36" s="303"/>
      <c r="I36" s="303"/>
      <c r="J36" s="303"/>
      <c r="K36" s="188"/>
    </row>
    <row r="37" spans="2:11" ht="15" customHeight="1" x14ac:dyDescent="0.3">
      <c r="B37" s="190"/>
      <c r="C37" s="192"/>
      <c r="D37" s="191"/>
      <c r="E37" s="194" t="s">
        <v>104</v>
      </c>
      <c r="F37" s="191"/>
      <c r="G37" s="303" t="s">
        <v>381</v>
      </c>
      <c r="H37" s="303"/>
      <c r="I37" s="303"/>
      <c r="J37" s="303"/>
      <c r="K37" s="188"/>
    </row>
    <row r="38" spans="2:11" ht="15" customHeight="1" x14ac:dyDescent="0.3">
      <c r="B38" s="190"/>
      <c r="C38" s="192"/>
      <c r="D38" s="191"/>
      <c r="E38" s="194" t="s">
        <v>105</v>
      </c>
      <c r="F38" s="191"/>
      <c r="G38" s="303" t="s">
        <v>382</v>
      </c>
      <c r="H38" s="303"/>
      <c r="I38" s="303"/>
      <c r="J38" s="303"/>
      <c r="K38" s="188"/>
    </row>
    <row r="39" spans="2:11" ht="15" customHeight="1" x14ac:dyDescent="0.3">
      <c r="B39" s="190"/>
      <c r="C39" s="192"/>
      <c r="D39" s="191"/>
      <c r="E39" s="194" t="s">
        <v>106</v>
      </c>
      <c r="F39" s="191"/>
      <c r="G39" s="303" t="s">
        <v>383</v>
      </c>
      <c r="H39" s="303"/>
      <c r="I39" s="303"/>
      <c r="J39" s="303"/>
      <c r="K39" s="188"/>
    </row>
    <row r="40" spans="2:11" ht="15" customHeight="1" x14ac:dyDescent="0.3">
      <c r="B40" s="190"/>
      <c r="C40" s="192"/>
      <c r="D40" s="191"/>
      <c r="E40" s="194" t="s">
        <v>384</v>
      </c>
      <c r="F40" s="191"/>
      <c r="G40" s="303" t="s">
        <v>385</v>
      </c>
      <c r="H40" s="303"/>
      <c r="I40" s="303"/>
      <c r="J40" s="303"/>
      <c r="K40" s="188"/>
    </row>
    <row r="41" spans="2:11" ht="15" customHeight="1" x14ac:dyDescent="0.3">
      <c r="B41" s="190"/>
      <c r="C41" s="192"/>
      <c r="D41" s="191"/>
      <c r="E41" s="194"/>
      <c r="F41" s="191"/>
      <c r="G41" s="303" t="s">
        <v>386</v>
      </c>
      <c r="H41" s="303"/>
      <c r="I41" s="303"/>
      <c r="J41" s="303"/>
      <c r="K41" s="188"/>
    </row>
    <row r="42" spans="2:11" ht="15" customHeight="1" x14ac:dyDescent="0.3">
      <c r="B42" s="190"/>
      <c r="C42" s="192"/>
      <c r="D42" s="191"/>
      <c r="E42" s="194" t="s">
        <v>387</v>
      </c>
      <c r="F42" s="191"/>
      <c r="G42" s="303" t="s">
        <v>388</v>
      </c>
      <c r="H42" s="303"/>
      <c r="I42" s="303"/>
      <c r="J42" s="303"/>
      <c r="K42" s="188"/>
    </row>
    <row r="43" spans="2:11" ht="15" customHeight="1" x14ac:dyDescent="0.3">
      <c r="B43" s="190"/>
      <c r="C43" s="192"/>
      <c r="D43" s="191"/>
      <c r="E43" s="194" t="s">
        <v>109</v>
      </c>
      <c r="F43" s="191"/>
      <c r="G43" s="303" t="s">
        <v>389</v>
      </c>
      <c r="H43" s="303"/>
      <c r="I43" s="303"/>
      <c r="J43" s="303"/>
      <c r="K43" s="188"/>
    </row>
    <row r="44" spans="2:11" ht="12.75" customHeight="1" x14ac:dyDescent="0.3">
      <c r="B44" s="190"/>
      <c r="C44" s="192"/>
      <c r="D44" s="191"/>
      <c r="E44" s="191"/>
      <c r="F44" s="191"/>
      <c r="G44" s="191"/>
      <c r="H44" s="191"/>
      <c r="I44" s="191"/>
      <c r="J44" s="191"/>
      <c r="K44" s="188"/>
    </row>
    <row r="45" spans="2:11" ht="15" customHeight="1" x14ac:dyDescent="0.3">
      <c r="B45" s="190"/>
      <c r="C45" s="192"/>
      <c r="D45" s="303" t="s">
        <v>390</v>
      </c>
      <c r="E45" s="303"/>
      <c r="F45" s="303"/>
      <c r="G45" s="303"/>
      <c r="H45" s="303"/>
      <c r="I45" s="303"/>
      <c r="J45" s="303"/>
      <c r="K45" s="188"/>
    </row>
    <row r="46" spans="2:11" ht="15" customHeight="1" x14ac:dyDescent="0.3">
      <c r="B46" s="190"/>
      <c r="C46" s="192"/>
      <c r="D46" s="192"/>
      <c r="E46" s="303" t="s">
        <v>391</v>
      </c>
      <c r="F46" s="303"/>
      <c r="G46" s="303"/>
      <c r="H46" s="303"/>
      <c r="I46" s="303"/>
      <c r="J46" s="303"/>
      <c r="K46" s="188"/>
    </row>
    <row r="47" spans="2:11" ht="15" customHeight="1" x14ac:dyDescent="0.3">
      <c r="B47" s="190"/>
      <c r="C47" s="192"/>
      <c r="D47" s="192"/>
      <c r="E47" s="303" t="s">
        <v>392</v>
      </c>
      <c r="F47" s="303"/>
      <c r="G47" s="303"/>
      <c r="H47" s="303"/>
      <c r="I47" s="303"/>
      <c r="J47" s="303"/>
      <c r="K47" s="188"/>
    </row>
    <row r="48" spans="2:11" ht="15" customHeight="1" x14ac:dyDescent="0.3">
      <c r="B48" s="190"/>
      <c r="C48" s="192"/>
      <c r="D48" s="192"/>
      <c r="E48" s="303" t="s">
        <v>393</v>
      </c>
      <c r="F48" s="303"/>
      <c r="G48" s="303"/>
      <c r="H48" s="303"/>
      <c r="I48" s="303"/>
      <c r="J48" s="303"/>
      <c r="K48" s="188"/>
    </row>
    <row r="49" spans="2:11" ht="15" customHeight="1" x14ac:dyDescent="0.3">
      <c r="B49" s="190"/>
      <c r="C49" s="192"/>
      <c r="D49" s="303" t="s">
        <v>394</v>
      </c>
      <c r="E49" s="303"/>
      <c r="F49" s="303"/>
      <c r="G49" s="303"/>
      <c r="H49" s="303"/>
      <c r="I49" s="303"/>
      <c r="J49" s="303"/>
      <c r="K49" s="188"/>
    </row>
    <row r="50" spans="2:11" ht="25.5" customHeight="1" x14ac:dyDescent="0.3">
      <c r="B50" s="187"/>
      <c r="C50" s="304" t="s">
        <v>395</v>
      </c>
      <c r="D50" s="304"/>
      <c r="E50" s="304"/>
      <c r="F50" s="304"/>
      <c r="G50" s="304"/>
      <c r="H50" s="304"/>
      <c r="I50" s="304"/>
      <c r="J50" s="304"/>
      <c r="K50" s="188"/>
    </row>
    <row r="51" spans="2:11" ht="5.25" customHeight="1" x14ac:dyDescent="0.3">
      <c r="B51" s="187"/>
      <c r="C51" s="189"/>
      <c r="D51" s="189"/>
      <c r="E51" s="189"/>
      <c r="F51" s="189"/>
      <c r="G51" s="189"/>
      <c r="H51" s="189"/>
      <c r="I51" s="189"/>
      <c r="J51" s="189"/>
      <c r="K51" s="188"/>
    </row>
    <row r="52" spans="2:11" ht="15" customHeight="1" x14ac:dyDescent="0.3">
      <c r="B52" s="187"/>
      <c r="C52" s="303" t="s">
        <v>396</v>
      </c>
      <c r="D52" s="303"/>
      <c r="E52" s="303"/>
      <c r="F52" s="303"/>
      <c r="G52" s="303"/>
      <c r="H52" s="303"/>
      <c r="I52" s="303"/>
      <c r="J52" s="303"/>
      <c r="K52" s="188"/>
    </row>
    <row r="53" spans="2:11" ht="15" customHeight="1" x14ac:dyDescent="0.3">
      <c r="B53" s="187"/>
      <c r="C53" s="303" t="s">
        <v>397</v>
      </c>
      <c r="D53" s="303"/>
      <c r="E53" s="303"/>
      <c r="F53" s="303"/>
      <c r="G53" s="303"/>
      <c r="H53" s="303"/>
      <c r="I53" s="303"/>
      <c r="J53" s="303"/>
      <c r="K53" s="188"/>
    </row>
    <row r="54" spans="2:11" ht="12.75" customHeight="1" x14ac:dyDescent="0.3">
      <c r="B54" s="187"/>
      <c r="C54" s="191"/>
      <c r="D54" s="191"/>
      <c r="E54" s="191"/>
      <c r="F54" s="191"/>
      <c r="G54" s="191"/>
      <c r="H54" s="191"/>
      <c r="I54" s="191"/>
      <c r="J54" s="191"/>
      <c r="K54" s="188"/>
    </row>
    <row r="55" spans="2:11" ht="15" customHeight="1" x14ac:dyDescent="0.3">
      <c r="B55" s="187"/>
      <c r="C55" s="303" t="s">
        <v>398</v>
      </c>
      <c r="D55" s="303"/>
      <c r="E55" s="303"/>
      <c r="F55" s="303"/>
      <c r="G55" s="303"/>
      <c r="H55" s="303"/>
      <c r="I55" s="303"/>
      <c r="J55" s="303"/>
      <c r="K55" s="188"/>
    </row>
    <row r="56" spans="2:11" ht="15" customHeight="1" x14ac:dyDescent="0.3">
      <c r="B56" s="187"/>
      <c r="C56" s="192"/>
      <c r="D56" s="303" t="s">
        <v>399</v>
      </c>
      <c r="E56" s="303"/>
      <c r="F56" s="303"/>
      <c r="G56" s="303"/>
      <c r="H56" s="303"/>
      <c r="I56" s="303"/>
      <c r="J56" s="303"/>
      <c r="K56" s="188"/>
    </row>
    <row r="57" spans="2:11" ht="15" customHeight="1" x14ac:dyDescent="0.3">
      <c r="B57" s="187"/>
      <c r="C57" s="192"/>
      <c r="D57" s="303" t="s">
        <v>400</v>
      </c>
      <c r="E57" s="303"/>
      <c r="F57" s="303"/>
      <c r="G57" s="303"/>
      <c r="H57" s="303"/>
      <c r="I57" s="303"/>
      <c r="J57" s="303"/>
      <c r="K57" s="188"/>
    </row>
    <row r="58" spans="2:11" ht="15" customHeight="1" x14ac:dyDescent="0.3">
      <c r="B58" s="187"/>
      <c r="C58" s="192"/>
      <c r="D58" s="303" t="s">
        <v>401</v>
      </c>
      <c r="E58" s="303"/>
      <c r="F58" s="303"/>
      <c r="G58" s="303"/>
      <c r="H58" s="303"/>
      <c r="I58" s="303"/>
      <c r="J58" s="303"/>
      <c r="K58" s="188"/>
    </row>
    <row r="59" spans="2:11" ht="15" customHeight="1" x14ac:dyDescent="0.3">
      <c r="B59" s="187"/>
      <c r="C59" s="192"/>
      <c r="D59" s="303" t="s">
        <v>402</v>
      </c>
      <c r="E59" s="303"/>
      <c r="F59" s="303"/>
      <c r="G59" s="303"/>
      <c r="H59" s="303"/>
      <c r="I59" s="303"/>
      <c r="J59" s="303"/>
      <c r="K59" s="188"/>
    </row>
    <row r="60" spans="2:11" ht="15" customHeight="1" x14ac:dyDescent="0.3">
      <c r="B60" s="187"/>
      <c r="C60" s="192"/>
      <c r="D60" s="302" t="s">
        <v>403</v>
      </c>
      <c r="E60" s="302"/>
      <c r="F60" s="302"/>
      <c r="G60" s="302"/>
      <c r="H60" s="302"/>
      <c r="I60" s="302"/>
      <c r="J60" s="302"/>
      <c r="K60" s="188"/>
    </row>
    <row r="61" spans="2:11" ht="15" customHeight="1" x14ac:dyDescent="0.3">
      <c r="B61" s="187"/>
      <c r="C61" s="192"/>
      <c r="D61" s="303" t="s">
        <v>404</v>
      </c>
      <c r="E61" s="303"/>
      <c r="F61" s="303"/>
      <c r="G61" s="303"/>
      <c r="H61" s="303"/>
      <c r="I61" s="303"/>
      <c r="J61" s="303"/>
      <c r="K61" s="188"/>
    </row>
    <row r="62" spans="2:11" ht="12.75" customHeight="1" x14ac:dyDescent="0.3">
      <c r="B62" s="187"/>
      <c r="C62" s="192"/>
      <c r="D62" s="192"/>
      <c r="E62" s="195"/>
      <c r="F62" s="192"/>
      <c r="G62" s="192"/>
      <c r="H62" s="192"/>
      <c r="I62" s="192"/>
      <c r="J62" s="192"/>
      <c r="K62" s="188"/>
    </row>
    <row r="63" spans="2:11" ht="15" customHeight="1" x14ac:dyDescent="0.3">
      <c r="B63" s="187"/>
      <c r="C63" s="192"/>
      <c r="D63" s="303" t="s">
        <v>405</v>
      </c>
      <c r="E63" s="303"/>
      <c r="F63" s="303"/>
      <c r="G63" s="303"/>
      <c r="H63" s="303"/>
      <c r="I63" s="303"/>
      <c r="J63" s="303"/>
      <c r="K63" s="188"/>
    </row>
    <row r="64" spans="2:11" ht="15" customHeight="1" x14ac:dyDescent="0.3">
      <c r="B64" s="187"/>
      <c r="C64" s="192"/>
      <c r="D64" s="302" t="s">
        <v>406</v>
      </c>
      <c r="E64" s="302"/>
      <c r="F64" s="302"/>
      <c r="G64" s="302"/>
      <c r="H64" s="302"/>
      <c r="I64" s="302"/>
      <c r="J64" s="302"/>
      <c r="K64" s="188"/>
    </row>
    <row r="65" spans="2:11" ht="15" customHeight="1" x14ac:dyDescent="0.3">
      <c r="B65" s="187"/>
      <c r="C65" s="192"/>
      <c r="D65" s="303" t="s">
        <v>407</v>
      </c>
      <c r="E65" s="303"/>
      <c r="F65" s="303"/>
      <c r="G65" s="303"/>
      <c r="H65" s="303"/>
      <c r="I65" s="303"/>
      <c r="J65" s="303"/>
      <c r="K65" s="188"/>
    </row>
    <row r="66" spans="2:11" ht="15" customHeight="1" x14ac:dyDescent="0.3">
      <c r="B66" s="187"/>
      <c r="C66" s="192"/>
      <c r="D66" s="303" t="s">
        <v>408</v>
      </c>
      <c r="E66" s="303"/>
      <c r="F66" s="303"/>
      <c r="G66" s="303"/>
      <c r="H66" s="303"/>
      <c r="I66" s="303"/>
      <c r="J66" s="303"/>
      <c r="K66" s="188"/>
    </row>
    <row r="67" spans="2:11" ht="15" customHeight="1" x14ac:dyDescent="0.3">
      <c r="B67" s="187"/>
      <c r="C67" s="192"/>
      <c r="D67" s="303" t="s">
        <v>409</v>
      </c>
      <c r="E67" s="303"/>
      <c r="F67" s="303"/>
      <c r="G67" s="303"/>
      <c r="H67" s="303"/>
      <c r="I67" s="303"/>
      <c r="J67" s="303"/>
      <c r="K67" s="188"/>
    </row>
    <row r="68" spans="2:11" ht="15" customHeight="1" x14ac:dyDescent="0.3">
      <c r="B68" s="187"/>
      <c r="C68" s="192"/>
      <c r="D68" s="303" t="s">
        <v>410</v>
      </c>
      <c r="E68" s="303"/>
      <c r="F68" s="303"/>
      <c r="G68" s="303"/>
      <c r="H68" s="303"/>
      <c r="I68" s="303"/>
      <c r="J68" s="303"/>
      <c r="K68" s="188"/>
    </row>
    <row r="69" spans="2:11" ht="12.75" customHeight="1" x14ac:dyDescent="0.3">
      <c r="B69" s="196"/>
      <c r="C69" s="197"/>
      <c r="D69" s="197"/>
      <c r="E69" s="197"/>
      <c r="F69" s="197"/>
      <c r="G69" s="197"/>
      <c r="H69" s="197"/>
      <c r="I69" s="197"/>
      <c r="J69" s="197"/>
      <c r="K69" s="198"/>
    </row>
    <row r="70" spans="2:11" ht="18.75" customHeight="1" x14ac:dyDescent="0.3">
      <c r="B70" s="199"/>
      <c r="C70" s="199"/>
      <c r="D70" s="199"/>
      <c r="E70" s="199"/>
      <c r="F70" s="199"/>
      <c r="G70" s="199"/>
      <c r="H70" s="199"/>
      <c r="I70" s="199"/>
      <c r="J70" s="199"/>
      <c r="K70" s="200"/>
    </row>
    <row r="71" spans="2:11" ht="18.75" customHeight="1" x14ac:dyDescent="0.3">
      <c r="B71" s="200"/>
      <c r="C71" s="200"/>
      <c r="D71" s="200"/>
      <c r="E71" s="200"/>
      <c r="F71" s="200"/>
      <c r="G71" s="200"/>
      <c r="H71" s="200"/>
      <c r="I71" s="200"/>
      <c r="J71" s="200"/>
      <c r="K71" s="200"/>
    </row>
    <row r="72" spans="2:11" ht="7.5" customHeight="1" x14ac:dyDescent="0.3">
      <c r="B72" s="201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ht="45" customHeight="1" x14ac:dyDescent="0.3">
      <c r="B73" s="204"/>
      <c r="C73" s="301" t="s">
        <v>346</v>
      </c>
      <c r="D73" s="301"/>
      <c r="E73" s="301"/>
      <c r="F73" s="301"/>
      <c r="G73" s="301"/>
      <c r="H73" s="301"/>
      <c r="I73" s="301"/>
      <c r="J73" s="301"/>
      <c r="K73" s="205"/>
    </row>
    <row r="74" spans="2:11" ht="17.25" customHeight="1" x14ac:dyDescent="0.3">
      <c r="B74" s="204"/>
      <c r="C74" s="206" t="s">
        <v>411</v>
      </c>
      <c r="D74" s="206"/>
      <c r="E74" s="206"/>
      <c r="F74" s="206" t="s">
        <v>412</v>
      </c>
      <c r="G74" s="207"/>
      <c r="H74" s="206" t="s">
        <v>104</v>
      </c>
      <c r="I74" s="206" t="s">
        <v>53</v>
      </c>
      <c r="J74" s="206" t="s">
        <v>413</v>
      </c>
      <c r="K74" s="205"/>
    </row>
    <row r="75" spans="2:11" ht="17.25" customHeight="1" x14ac:dyDescent="0.3">
      <c r="B75" s="204"/>
      <c r="C75" s="208" t="s">
        <v>414</v>
      </c>
      <c r="D75" s="208"/>
      <c r="E75" s="208"/>
      <c r="F75" s="209" t="s">
        <v>415</v>
      </c>
      <c r="G75" s="210"/>
      <c r="H75" s="208"/>
      <c r="I75" s="208"/>
      <c r="J75" s="208" t="s">
        <v>416</v>
      </c>
      <c r="K75" s="205"/>
    </row>
    <row r="76" spans="2:11" ht="5.25" customHeight="1" x14ac:dyDescent="0.3">
      <c r="B76" s="204"/>
      <c r="C76" s="211"/>
      <c r="D76" s="211"/>
      <c r="E76" s="211"/>
      <c r="F76" s="211"/>
      <c r="G76" s="212"/>
      <c r="H76" s="211"/>
      <c r="I76" s="211"/>
      <c r="J76" s="211"/>
      <c r="K76" s="205"/>
    </row>
    <row r="77" spans="2:11" ht="15" customHeight="1" x14ac:dyDescent="0.3">
      <c r="B77" s="204"/>
      <c r="C77" s="194" t="s">
        <v>49</v>
      </c>
      <c r="D77" s="211"/>
      <c r="E77" s="211"/>
      <c r="F77" s="213" t="s">
        <v>417</v>
      </c>
      <c r="G77" s="212"/>
      <c r="H77" s="194" t="s">
        <v>418</v>
      </c>
      <c r="I77" s="194" t="s">
        <v>419</v>
      </c>
      <c r="J77" s="194">
        <v>20</v>
      </c>
      <c r="K77" s="205"/>
    </row>
    <row r="78" spans="2:11" ht="15" customHeight="1" x14ac:dyDescent="0.3">
      <c r="B78" s="204"/>
      <c r="C78" s="194" t="s">
        <v>420</v>
      </c>
      <c r="D78" s="194"/>
      <c r="E78" s="194"/>
      <c r="F78" s="213" t="s">
        <v>417</v>
      </c>
      <c r="G78" s="212"/>
      <c r="H78" s="194" t="s">
        <v>421</v>
      </c>
      <c r="I78" s="194" t="s">
        <v>419</v>
      </c>
      <c r="J78" s="194">
        <v>120</v>
      </c>
      <c r="K78" s="205"/>
    </row>
    <row r="79" spans="2:11" ht="15" customHeight="1" x14ac:dyDescent="0.3">
      <c r="B79" s="214"/>
      <c r="C79" s="194" t="s">
        <v>422</v>
      </c>
      <c r="D79" s="194"/>
      <c r="E79" s="194"/>
      <c r="F79" s="213" t="s">
        <v>423</v>
      </c>
      <c r="G79" s="212"/>
      <c r="H79" s="194" t="s">
        <v>424</v>
      </c>
      <c r="I79" s="194" t="s">
        <v>419</v>
      </c>
      <c r="J79" s="194">
        <v>50</v>
      </c>
      <c r="K79" s="205"/>
    </row>
    <row r="80" spans="2:11" ht="15" customHeight="1" x14ac:dyDescent="0.3">
      <c r="B80" s="214"/>
      <c r="C80" s="194" t="s">
        <v>425</v>
      </c>
      <c r="D80" s="194"/>
      <c r="E80" s="194"/>
      <c r="F80" s="213" t="s">
        <v>417</v>
      </c>
      <c r="G80" s="212"/>
      <c r="H80" s="194" t="s">
        <v>426</v>
      </c>
      <c r="I80" s="194" t="s">
        <v>427</v>
      </c>
      <c r="J80" s="194"/>
      <c r="K80" s="205"/>
    </row>
    <row r="81" spans="2:11" ht="15" customHeight="1" x14ac:dyDescent="0.3">
      <c r="B81" s="214"/>
      <c r="C81" s="215" t="s">
        <v>428</v>
      </c>
      <c r="D81" s="215"/>
      <c r="E81" s="215"/>
      <c r="F81" s="216" t="s">
        <v>423</v>
      </c>
      <c r="G81" s="215"/>
      <c r="H81" s="215" t="s">
        <v>429</v>
      </c>
      <c r="I81" s="215" t="s">
        <v>419</v>
      </c>
      <c r="J81" s="215">
        <v>15</v>
      </c>
      <c r="K81" s="205"/>
    </row>
    <row r="82" spans="2:11" ht="15" customHeight="1" x14ac:dyDescent="0.3">
      <c r="B82" s="214"/>
      <c r="C82" s="215" t="s">
        <v>430</v>
      </c>
      <c r="D82" s="215"/>
      <c r="E82" s="215"/>
      <c r="F82" s="216" t="s">
        <v>423</v>
      </c>
      <c r="G82" s="215"/>
      <c r="H82" s="215" t="s">
        <v>431</v>
      </c>
      <c r="I82" s="215" t="s">
        <v>419</v>
      </c>
      <c r="J82" s="215">
        <v>15</v>
      </c>
      <c r="K82" s="205"/>
    </row>
    <row r="83" spans="2:11" ht="15" customHeight="1" x14ac:dyDescent="0.3">
      <c r="B83" s="214"/>
      <c r="C83" s="215" t="s">
        <v>432</v>
      </c>
      <c r="D83" s="215"/>
      <c r="E83" s="215"/>
      <c r="F83" s="216" t="s">
        <v>423</v>
      </c>
      <c r="G83" s="215"/>
      <c r="H83" s="215" t="s">
        <v>433</v>
      </c>
      <c r="I83" s="215" t="s">
        <v>419</v>
      </c>
      <c r="J83" s="215">
        <v>20</v>
      </c>
      <c r="K83" s="205"/>
    </row>
    <row r="84" spans="2:11" ht="15" customHeight="1" x14ac:dyDescent="0.3">
      <c r="B84" s="214"/>
      <c r="C84" s="215" t="s">
        <v>434</v>
      </c>
      <c r="D84" s="215"/>
      <c r="E84" s="215"/>
      <c r="F84" s="216" t="s">
        <v>423</v>
      </c>
      <c r="G84" s="215"/>
      <c r="H84" s="215" t="s">
        <v>435</v>
      </c>
      <c r="I84" s="215" t="s">
        <v>419</v>
      </c>
      <c r="J84" s="215">
        <v>20</v>
      </c>
      <c r="K84" s="205"/>
    </row>
    <row r="85" spans="2:11" ht="15" customHeight="1" x14ac:dyDescent="0.3">
      <c r="B85" s="214"/>
      <c r="C85" s="194" t="s">
        <v>436</v>
      </c>
      <c r="D85" s="194"/>
      <c r="E85" s="194"/>
      <c r="F85" s="213" t="s">
        <v>423</v>
      </c>
      <c r="G85" s="212"/>
      <c r="H85" s="194" t="s">
        <v>437</v>
      </c>
      <c r="I85" s="194" t="s">
        <v>419</v>
      </c>
      <c r="J85" s="194">
        <v>50</v>
      </c>
      <c r="K85" s="205"/>
    </row>
    <row r="86" spans="2:11" ht="15" customHeight="1" x14ac:dyDescent="0.3">
      <c r="B86" s="214"/>
      <c r="C86" s="194" t="s">
        <v>438</v>
      </c>
      <c r="D86" s="194"/>
      <c r="E86" s="194"/>
      <c r="F86" s="213" t="s">
        <v>423</v>
      </c>
      <c r="G86" s="212"/>
      <c r="H86" s="194" t="s">
        <v>439</v>
      </c>
      <c r="I86" s="194" t="s">
        <v>419</v>
      </c>
      <c r="J86" s="194">
        <v>20</v>
      </c>
      <c r="K86" s="205"/>
    </row>
    <row r="87" spans="2:11" ht="15" customHeight="1" x14ac:dyDescent="0.3">
      <c r="B87" s="214"/>
      <c r="C87" s="194" t="s">
        <v>440</v>
      </c>
      <c r="D87" s="194"/>
      <c r="E87" s="194"/>
      <c r="F87" s="213" t="s">
        <v>423</v>
      </c>
      <c r="G87" s="212"/>
      <c r="H87" s="194" t="s">
        <v>441</v>
      </c>
      <c r="I87" s="194" t="s">
        <v>419</v>
      </c>
      <c r="J87" s="194">
        <v>20</v>
      </c>
      <c r="K87" s="205"/>
    </row>
    <row r="88" spans="2:11" ht="15" customHeight="1" x14ac:dyDescent="0.3">
      <c r="B88" s="214"/>
      <c r="C88" s="194" t="s">
        <v>442</v>
      </c>
      <c r="D88" s="194"/>
      <c r="E88" s="194"/>
      <c r="F88" s="213" t="s">
        <v>423</v>
      </c>
      <c r="G88" s="212"/>
      <c r="H88" s="194" t="s">
        <v>443</v>
      </c>
      <c r="I88" s="194" t="s">
        <v>419</v>
      </c>
      <c r="J88" s="194">
        <v>50</v>
      </c>
      <c r="K88" s="205"/>
    </row>
    <row r="89" spans="2:11" ht="15" customHeight="1" x14ac:dyDescent="0.3">
      <c r="B89" s="214"/>
      <c r="C89" s="194" t="s">
        <v>444</v>
      </c>
      <c r="D89" s="194"/>
      <c r="E89" s="194"/>
      <c r="F89" s="213" t="s">
        <v>423</v>
      </c>
      <c r="G89" s="212"/>
      <c r="H89" s="194" t="s">
        <v>444</v>
      </c>
      <c r="I89" s="194" t="s">
        <v>419</v>
      </c>
      <c r="J89" s="194">
        <v>50</v>
      </c>
      <c r="K89" s="205"/>
    </row>
    <row r="90" spans="2:11" ht="15" customHeight="1" x14ac:dyDescent="0.3">
      <c r="B90" s="214"/>
      <c r="C90" s="194" t="s">
        <v>110</v>
      </c>
      <c r="D90" s="194"/>
      <c r="E90" s="194"/>
      <c r="F90" s="213" t="s">
        <v>423</v>
      </c>
      <c r="G90" s="212"/>
      <c r="H90" s="194" t="s">
        <v>445</v>
      </c>
      <c r="I90" s="194" t="s">
        <v>419</v>
      </c>
      <c r="J90" s="194">
        <v>255</v>
      </c>
      <c r="K90" s="205"/>
    </row>
    <row r="91" spans="2:11" ht="15" customHeight="1" x14ac:dyDescent="0.3">
      <c r="B91" s="214"/>
      <c r="C91" s="194" t="s">
        <v>446</v>
      </c>
      <c r="D91" s="194"/>
      <c r="E91" s="194"/>
      <c r="F91" s="213" t="s">
        <v>417</v>
      </c>
      <c r="G91" s="212"/>
      <c r="H91" s="194" t="s">
        <v>447</v>
      </c>
      <c r="I91" s="194" t="s">
        <v>448</v>
      </c>
      <c r="J91" s="194"/>
      <c r="K91" s="205"/>
    </row>
    <row r="92" spans="2:11" ht="15" customHeight="1" x14ac:dyDescent="0.3">
      <c r="B92" s="214"/>
      <c r="C92" s="194" t="s">
        <v>449</v>
      </c>
      <c r="D92" s="194"/>
      <c r="E92" s="194"/>
      <c r="F92" s="213" t="s">
        <v>417</v>
      </c>
      <c r="G92" s="212"/>
      <c r="H92" s="194" t="s">
        <v>450</v>
      </c>
      <c r="I92" s="194" t="s">
        <v>451</v>
      </c>
      <c r="J92" s="194"/>
      <c r="K92" s="205"/>
    </row>
    <row r="93" spans="2:11" ht="15" customHeight="1" x14ac:dyDescent="0.3">
      <c r="B93" s="214"/>
      <c r="C93" s="194" t="s">
        <v>452</v>
      </c>
      <c r="D93" s="194"/>
      <c r="E93" s="194"/>
      <c r="F93" s="213" t="s">
        <v>417</v>
      </c>
      <c r="G93" s="212"/>
      <c r="H93" s="194" t="s">
        <v>452</v>
      </c>
      <c r="I93" s="194" t="s">
        <v>451</v>
      </c>
      <c r="J93" s="194"/>
      <c r="K93" s="205"/>
    </row>
    <row r="94" spans="2:11" ht="15" customHeight="1" x14ac:dyDescent="0.3">
      <c r="B94" s="214"/>
      <c r="C94" s="194" t="s">
        <v>34</v>
      </c>
      <c r="D94" s="194"/>
      <c r="E94" s="194"/>
      <c r="F94" s="213" t="s">
        <v>417</v>
      </c>
      <c r="G94" s="212"/>
      <c r="H94" s="194" t="s">
        <v>453</v>
      </c>
      <c r="I94" s="194" t="s">
        <v>451</v>
      </c>
      <c r="J94" s="194"/>
      <c r="K94" s="205"/>
    </row>
    <row r="95" spans="2:11" ht="15" customHeight="1" x14ac:dyDescent="0.3">
      <c r="B95" s="214"/>
      <c r="C95" s="194" t="s">
        <v>44</v>
      </c>
      <c r="D95" s="194"/>
      <c r="E95" s="194"/>
      <c r="F95" s="213" t="s">
        <v>417</v>
      </c>
      <c r="G95" s="212"/>
      <c r="H95" s="194" t="s">
        <v>454</v>
      </c>
      <c r="I95" s="194" t="s">
        <v>451</v>
      </c>
      <c r="J95" s="194"/>
      <c r="K95" s="205"/>
    </row>
    <row r="96" spans="2:11" ht="15" customHeight="1" x14ac:dyDescent="0.3">
      <c r="B96" s="217"/>
      <c r="C96" s="218"/>
      <c r="D96" s="218"/>
      <c r="E96" s="218"/>
      <c r="F96" s="218"/>
      <c r="G96" s="218"/>
      <c r="H96" s="218"/>
      <c r="I96" s="218"/>
      <c r="J96" s="218"/>
      <c r="K96" s="219"/>
    </row>
    <row r="97" spans="2:11" ht="18.75" customHeight="1" x14ac:dyDescent="0.3">
      <c r="B97" s="220"/>
      <c r="C97" s="221"/>
      <c r="D97" s="221"/>
      <c r="E97" s="221"/>
      <c r="F97" s="221"/>
      <c r="G97" s="221"/>
      <c r="H97" s="221"/>
      <c r="I97" s="221"/>
      <c r="J97" s="221"/>
      <c r="K97" s="220"/>
    </row>
    <row r="98" spans="2:11" ht="18.75" customHeight="1" x14ac:dyDescent="0.3">
      <c r="B98" s="200"/>
      <c r="C98" s="200"/>
      <c r="D98" s="200"/>
      <c r="E98" s="200"/>
      <c r="F98" s="200"/>
      <c r="G98" s="200"/>
      <c r="H98" s="200"/>
      <c r="I98" s="200"/>
      <c r="J98" s="200"/>
      <c r="K98" s="200"/>
    </row>
    <row r="99" spans="2:11" ht="7.5" customHeight="1" x14ac:dyDescent="0.3">
      <c r="B99" s="201"/>
      <c r="C99" s="202"/>
      <c r="D99" s="202"/>
      <c r="E99" s="202"/>
      <c r="F99" s="202"/>
      <c r="G99" s="202"/>
      <c r="H99" s="202"/>
      <c r="I99" s="202"/>
      <c r="J99" s="202"/>
      <c r="K99" s="203"/>
    </row>
    <row r="100" spans="2:11" ht="45" customHeight="1" x14ac:dyDescent="0.3">
      <c r="B100" s="204"/>
      <c r="C100" s="301" t="s">
        <v>455</v>
      </c>
      <c r="D100" s="301"/>
      <c r="E100" s="301"/>
      <c r="F100" s="301"/>
      <c r="G100" s="301"/>
      <c r="H100" s="301"/>
      <c r="I100" s="301"/>
      <c r="J100" s="301"/>
      <c r="K100" s="205"/>
    </row>
    <row r="101" spans="2:11" ht="17.25" customHeight="1" x14ac:dyDescent="0.3">
      <c r="B101" s="204"/>
      <c r="C101" s="206" t="s">
        <v>411</v>
      </c>
      <c r="D101" s="206"/>
      <c r="E101" s="206"/>
      <c r="F101" s="206" t="s">
        <v>412</v>
      </c>
      <c r="G101" s="207"/>
      <c r="H101" s="206" t="s">
        <v>104</v>
      </c>
      <c r="I101" s="206" t="s">
        <v>53</v>
      </c>
      <c r="J101" s="206" t="s">
        <v>413</v>
      </c>
      <c r="K101" s="205"/>
    </row>
    <row r="102" spans="2:11" ht="17.25" customHeight="1" x14ac:dyDescent="0.3">
      <c r="B102" s="204"/>
      <c r="C102" s="208" t="s">
        <v>414</v>
      </c>
      <c r="D102" s="208"/>
      <c r="E102" s="208"/>
      <c r="F102" s="209" t="s">
        <v>415</v>
      </c>
      <c r="G102" s="210"/>
      <c r="H102" s="208"/>
      <c r="I102" s="208"/>
      <c r="J102" s="208" t="s">
        <v>416</v>
      </c>
      <c r="K102" s="205"/>
    </row>
    <row r="103" spans="2:11" ht="5.25" customHeight="1" x14ac:dyDescent="0.3">
      <c r="B103" s="204"/>
      <c r="C103" s="206"/>
      <c r="D103" s="206"/>
      <c r="E103" s="206"/>
      <c r="F103" s="206"/>
      <c r="G103" s="222"/>
      <c r="H103" s="206"/>
      <c r="I103" s="206"/>
      <c r="J103" s="206"/>
      <c r="K103" s="205"/>
    </row>
    <row r="104" spans="2:11" ht="15" customHeight="1" x14ac:dyDescent="0.3">
      <c r="B104" s="204"/>
      <c r="C104" s="194" t="s">
        <v>49</v>
      </c>
      <c r="D104" s="211"/>
      <c r="E104" s="211"/>
      <c r="F104" s="213" t="s">
        <v>417</v>
      </c>
      <c r="G104" s="222"/>
      <c r="H104" s="194" t="s">
        <v>456</v>
      </c>
      <c r="I104" s="194" t="s">
        <v>419</v>
      </c>
      <c r="J104" s="194">
        <v>20</v>
      </c>
      <c r="K104" s="205"/>
    </row>
    <row r="105" spans="2:11" ht="15" customHeight="1" x14ac:dyDescent="0.3">
      <c r="B105" s="204"/>
      <c r="C105" s="194" t="s">
        <v>420</v>
      </c>
      <c r="D105" s="194"/>
      <c r="E105" s="194"/>
      <c r="F105" s="213" t="s">
        <v>417</v>
      </c>
      <c r="G105" s="194"/>
      <c r="H105" s="194" t="s">
        <v>456</v>
      </c>
      <c r="I105" s="194" t="s">
        <v>419</v>
      </c>
      <c r="J105" s="194">
        <v>120</v>
      </c>
      <c r="K105" s="205"/>
    </row>
    <row r="106" spans="2:11" ht="15" customHeight="1" x14ac:dyDescent="0.3">
      <c r="B106" s="214"/>
      <c r="C106" s="194" t="s">
        <v>422</v>
      </c>
      <c r="D106" s="194"/>
      <c r="E106" s="194"/>
      <c r="F106" s="213" t="s">
        <v>423</v>
      </c>
      <c r="G106" s="194"/>
      <c r="H106" s="194" t="s">
        <v>456</v>
      </c>
      <c r="I106" s="194" t="s">
        <v>419</v>
      </c>
      <c r="J106" s="194">
        <v>50</v>
      </c>
      <c r="K106" s="205"/>
    </row>
    <row r="107" spans="2:11" ht="15" customHeight="1" x14ac:dyDescent="0.3">
      <c r="B107" s="214"/>
      <c r="C107" s="194" t="s">
        <v>425</v>
      </c>
      <c r="D107" s="194"/>
      <c r="E107" s="194"/>
      <c r="F107" s="213" t="s">
        <v>417</v>
      </c>
      <c r="G107" s="194"/>
      <c r="H107" s="194" t="s">
        <v>456</v>
      </c>
      <c r="I107" s="194" t="s">
        <v>427</v>
      </c>
      <c r="J107" s="194"/>
      <c r="K107" s="205"/>
    </row>
    <row r="108" spans="2:11" ht="15" customHeight="1" x14ac:dyDescent="0.3">
      <c r="B108" s="214"/>
      <c r="C108" s="194" t="s">
        <v>436</v>
      </c>
      <c r="D108" s="194"/>
      <c r="E108" s="194"/>
      <c r="F108" s="213" t="s">
        <v>423</v>
      </c>
      <c r="G108" s="194"/>
      <c r="H108" s="194" t="s">
        <v>456</v>
      </c>
      <c r="I108" s="194" t="s">
        <v>419</v>
      </c>
      <c r="J108" s="194">
        <v>50</v>
      </c>
      <c r="K108" s="205"/>
    </row>
    <row r="109" spans="2:11" ht="15" customHeight="1" x14ac:dyDescent="0.3">
      <c r="B109" s="214"/>
      <c r="C109" s="194" t="s">
        <v>444</v>
      </c>
      <c r="D109" s="194"/>
      <c r="E109" s="194"/>
      <c r="F109" s="213" t="s">
        <v>423</v>
      </c>
      <c r="G109" s="194"/>
      <c r="H109" s="194" t="s">
        <v>456</v>
      </c>
      <c r="I109" s="194" t="s">
        <v>419</v>
      </c>
      <c r="J109" s="194">
        <v>50</v>
      </c>
      <c r="K109" s="205"/>
    </row>
    <row r="110" spans="2:11" ht="15" customHeight="1" x14ac:dyDescent="0.3">
      <c r="B110" s="214"/>
      <c r="C110" s="194" t="s">
        <v>442</v>
      </c>
      <c r="D110" s="194"/>
      <c r="E110" s="194"/>
      <c r="F110" s="213" t="s">
        <v>423</v>
      </c>
      <c r="G110" s="194"/>
      <c r="H110" s="194" t="s">
        <v>456</v>
      </c>
      <c r="I110" s="194" t="s">
        <v>419</v>
      </c>
      <c r="J110" s="194">
        <v>50</v>
      </c>
      <c r="K110" s="205"/>
    </row>
    <row r="111" spans="2:11" ht="15" customHeight="1" x14ac:dyDescent="0.3">
      <c r="B111" s="214"/>
      <c r="C111" s="194" t="s">
        <v>49</v>
      </c>
      <c r="D111" s="194"/>
      <c r="E111" s="194"/>
      <c r="F111" s="213" t="s">
        <v>417</v>
      </c>
      <c r="G111" s="194"/>
      <c r="H111" s="194" t="s">
        <v>457</v>
      </c>
      <c r="I111" s="194" t="s">
        <v>419</v>
      </c>
      <c r="J111" s="194">
        <v>20</v>
      </c>
      <c r="K111" s="205"/>
    </row>
    <row r="112" spans="2:11" ht="15" customHeight="1" x14ac:dyDescent="0.3">
      <c r="B112" s="214"/>
      <c r="C112" s="194" t="s">
        <v>458</v>
      </c>
      <c r="D112" s="194"/>
      <c r="E112" s="194"/>
      <c r="F112" s="213" t="s">
        <v>417</v>
      </c>
      <c r="G112" s="194"/>
      <c r="H112" s="194" t="s">
        <v>459</v>
      </c>
      <c r="I112" s="194" t="s">
        <v>419</v>
      </c>
      <c r="J112" s="194">
        <v>120</v>
      </c>
      <c r="K112" s="205"/>
    </row>
    <row r="113" spans="2:11" ht="15" customHeight="1" x14ac:dyDescent="0.3">
      <c r="B113" s="214"/>
      <c r="C113" s="194" t="s">
        <v>34</v>
      </c>
      <c r="D113" s="194"/>
      <c r="E113" s="194"/>
      <c r="F113" s="213" t="s">
        <v>417</v>
      </c>
      <c r="G113" s="194"/>
      <c r="H113" s="194" t="s">
        <v>460</v>
      </c>
      <c r="I113" s="194" t="s">
        <v>451</v>
      </c>
      <c r="J113" s="194"/>
      <c r="K113" s="205"/>
    </row>
    <row r="114" spans="2:11" ht="15" customHeight="1" x14ac:dyDescent="0.3">
      <c r="B114" s="214"/>
      <c r="C114" s="194" t="s">
        <v>44</v>
      </c>
      <c r="D114" s="194"/>
      <c r="E114" s="194"/>
      <c r="F114" s="213" t="s">
        <v>417</v>
      </c>
      <c r="G114" s="194"/>
      <c r="H114" s="194" t="s">
        <v>461</v>
      </c>
      <c r="I114" s="194" t="s">
        <v>451</v>
      </c>
      <c r="J114" s="194"/>
      <c r="K114" s="205"/>
    </row>
    <row r="115" spans="2:11" ht="15" customHeight="1" x14ac:dyDescent="0.3">
      <c r="B115" s="214"/>
      <c r="C115" s="194" t="s">
        <v>53</v>
      </c>
      <c r="D115" s="194"/>
      <c r="E115" s="194"/>
      <c r="F115" s="213" t="s">
        <v>417</v>
      </c>
      <c r="G115" s="194"/>
      <c r="H115" s="194" t="s">
        <v>462</v>
      </c>
      <c r="I115" s="194" t="s">
        <v>463</v>
      </c>
      <c r="J115" s="194"/>
      <c r="K115" s="205"/>
    </row>
    <row r="116" spans="2:11" ht="15" customHeight="1" x14ac:dyDescent="0.3">
      <c r="B116" s="217"/>
      <c r="C116" s="223"/>
      <c r="D116" s="223"/>
      <c r="E116" s="223"/>
      <c r="F116" s="223"/>
      <c r="G116" s="223"/>
      <c r="H116" s="223"/>
      <c r="I116" s="223"/>
      <c r="J116" s="223"/>
      <c r="K116" s="219"/>
    </row>
    <row r="117" spans="2:11" ht="18.75" customHeight="1" x14ac:dyDescent="0.3">
      <c r="B117" s="224"/>
      <c r="C117" s="191"/>
      <c r="D117" s="191"/>
      <c r="E117" s="191"/>
      <c r="F117" s="225"/>
      <c r="G117" s="191"/>
      <c r="H117" s="191"/>
      <c r="I117" s="191"/>
      <c r="J117" s="191"/>
      <c r="K117" s="224"/>
    </row>
    <row r="118" spans="2:11" ht="18.75" customHeight="1" x14ac:dyDescent="0.3"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</row>
    <row r="119" spans="2:11" ht="7.5" customHeight="1" x14ac:dyDescent="0.3">
      <c r="B119" s="226"/>
      <c r="C119" s="227"/>
      <c r="D119" s="227"/>
      <c r="E119" s="227"/>
      <c r="F119" s="227"/>
      <c r="G119" s="227"/>
      <c r="H119" s="227"/>
      <c r="I119" s="227"/>
      <c r="J119" s="227"/>
      <c r="K119" s="228"/>
    </row>
    <row r="120" spans="2:11" ht="45" customHeight="1" x14ac:dyDescent="0.3">
      <c r="B120" s="229"/>
      <c r="C120" s="298" t="s">
        <v>464</v>
      </c>
      <c r="D120" s="298"/>
      <c r="E120" s="298"/>
      <c r="F120" s="298"/>
      <c r="G120" s="298"/>
      <c r="H120" s="298"/>
      <c r="I120" s="298"/>
      <c r="J120" s="298"/>
      <c r="K120" s="230"/>
    </row>
    <row r="121" spans="2:11" ht="17.25" customHeight="1" x14ac:dyDescent="0.3">
      <c r="B121" s="231"/>
      <c r="C121" s="206" t="s">
        <v>411</v>
      </c>
      <c r="D121" s="206"/>
      <c r="E121" s="206"/>
      <c r="F121" s="206" t="s">
        <v>412</v>
      </c>
      <c r="G121" s="207"/>
      <c r="H121" s="206" t="s">
        <v>104</v>
      </c>
      <c r="I121" s="206" t="s">
        <v>53</v>
      </c>
      <c r="J121" s="206" t="s">
        <v>413</v>
      </c>
      <c r="K121" s="232"/>
    </row>
    <row r="122" spans="2:11" ht="17.25" customHeight="1" x14ac:dyDescent="0.3">
      <c r="B122" s="231"/>
      <c r="C122" s="208" t="s">
        <v>414</v>
      </c>
      <c r="D122" s="208"/>
      <c r="E122" s="208"/>
      <c r="F122" s="209" t="s">
        <v>415</v>
      </c>
      <c r="G122" s="210"/>
      <c r="H122" s="208"/>
      <c r="I122" s="208"/>
      <c r="J122" s="208" t="s">
        <v>416</v>
      </c>
      <c r="K122" s="232"/>
    </row>
    <row r="123" spans="2:11" ht="5.25" customHeight="1" x14ac:dyDescent="0.3">
      <c r="B123" s="233"/>
      <c r="C123" s="211"/>
      <c r="D123" s="211"/>
      <c r="E123" s="211"/>
      <c r="F123" s="211"/>
      <c r="G123" s="194"/>
      <c r="H123" s="211"/>
      <c r="I123" s="211"/>
      <c r="J123" s="211"/>
      <c r="K123" s="234"/>
    </row>
    <row r="124" spans="2:11" ht="15" customHeight="1" x14ac:dyDescent="0.3">
      <c r="B124" s="233"/>
      <c r="C124" s="194" t="s">
        <v>420</v>
      </c>
      <c r="D124" s="211"/>
      <c r="E124" s="211"/>
      <c r="F124" s="213" t="s">
        <v>417</v>
      </c>
      <c r="G124" s="194"/>
      <c r="H124" s="194" t="s">
        <v>456</v>
      </c>
      <c r="I124" s="194" t="s">
        <v>419</v>
      </c>
      <c r="J124" s="194">
        <v>120</v>
      </c>
      <c r="K124" s="235"/>
    </row>
    <row r="125" spans="2:11" ht="15" customHeight="1" x14ac:dyDescent="0.3">
      <c r="B125" s="233"/>
      <c r="C125" s="194" t="s">
        <v>465</v>
      </c>
      <c r="D125" s="194"/>
      <c r="E125" s="194"/>
      <c r="F125" s="213" t="s">
        <v>417</v>
      </c>
      <c r="G125" s="194"/>
      <c r="H125" s="194" t="s">
        <v>466</v>
      </c>
      <c r="I125" s="194" t="s">
        <v>419</v>
      </c>
      <c r="J125" s="194" t="s">
        <v>467</v>
      </c>
      <c r="K125" s="235"/>
    </row>
    <row r="126" spans="2:11" ht="15" customHeight="1" x14ac:dyDescent="0.3">
      <c r="B126" s="233"/>
      <c r="C126" s="194" t="s">
        <v>366</v>
      </c>
      <c r="D126" s="194"/>
      <c r="E126" s="194"/>
      <c r="F126" s="213" t="s">
        <v>417</v>
      </c>
      <c r="G126" s="194"/>
      <c r="H126" s="194" t="s">
        <v>468</v>
      </c>
      <c r="I126" s="194" t="s">
        <v>419</v>
      </c>
      <c r="J126" s="194" t="s">
        <v>467</v>
      </c>
      <c r="K126" s="235"/>
    </row>
    <row r="127" spans="2:11" ht="15" customHeight="1" x14ac:dyDescent="0.3">
      <c r="B127" s="233"/>
      <c r="C127" s="194" t="s">
        <v>428</v>
      </c>
      <c r="D127" s="194"/>
      <c r="E127" s="194"/>
      <c r="F127" s="213" t="s">
        <v>423</v>
      </c>
      <c r="G127" s="194"/>
      <c r="H127" s="194" t="s">
        <v>429</v>
      </c>
      <c r="I127" s="194" t="s">
        <v>419</v>
      </c>
      <c r="J127" s="194">
        <v>15</v>
      </c>
      <c r="K127" s="235"/>
    </row>
    <row r="128" spans="2:11" ht="15" customHeight="1" x14ac:dyDescent="0.3">
      <c r="B128" s="233"/>
      <c r="C128" s="215" t="s">
        <v>430</v>
      </c>
      <c r="D128" s="215"/>
      <c r="E128" s="215"/>
      <c r="F128" s="216" t="s">
        <v>423</v>
      </c>
      <c r="G128" s="215"/>
      <c r="H128" s="215" t="s">
        <v>431</v>
      </c>
      <c r="I128" s="215" t="s">
        <v>419</v>
      </c>
      <c r="J128" s="215">
        <v>15</v>
      </c>
      <c r="K128" s="235"/>
    </row>
    <row r="129" spans="2:11" ht="15" customHeight="1" x14ac:dyDescent="0.3">
      <c r="B129" s="233"/>
      <c r="C129" s="215" t="s">
        <v>432</v>
      </c>
      <c r="D129" s="215"/>
      <c r="E129" s="215"/>
      <c r="F129" s="216" t="s">
        <v>423</v>
      </c>
      <c r="G129" s="215"/>
      <c r="H129" s="215" t="s">
        <v>433</v>
      </c>
      <c r="I129" s="215" t="s">
        <v>419</v>
      </c>
      <c r="J129" s="215">
        <v>20</v>
      </c>
      <c r="K129" s="235"/>
    </row>
    <row r="130" spans="2:11" ht="15" customHeight="1" x14ac:dyDescent="0.3">
      <c r="B130" s="233"/>
      <c r="C130" s="215" t="s">
        <v>434</v>
      </c>
      <c r="D130" s="215"/>
      <c r="E130" s="215"/>
      <c r="F130" s="216" t="s">
        <v>423</v>
      </c>
      <c r="G130" s="215"/>
      <c r="H130" s="215" t="s">
        <v>435</v>
      </c>
      <c r="I130" s="215" t="s">
        <v>419</v>
      </c>
      <c r="J130" s="215">
        <v>20</v>
      </c>
      <c r="K130" s="235"/>
    </row>
    <row r="131" spans="2:11" ht="15" customHeight="1" x14ac:dyDescent="0.3">
      <c r="B131" s="233"/>
      <c r="C131" s="194" t="s">
        <v>422</v>
      </c>
      <c r="D131" s="194"/>
      <c r="E131" s="194"/>
      <c r="F131" s="213" t="s">
        <v>423</v>
      </c>
      <c r="G131" s="194"/>
      <c r="H131" s="194" t="s">
        <v>456</v>
      </c>
      <c r="I131" s="194" t="s">
        <v>419</v>
      </c>
      <c r="J131" s="194">
        <v>50</v>
      </c>
      <c r="K131" s="235"/>
    </row>
    <row r="132" spans="2:11" ht="15" customHeight="1" x14ac:dyDescent="0.3">
      <c r="B132" s="233"/>
      <c r="C132" s="194" t="s">
        <v>436</v>
      </c>
      <c r="D132" s="194"/>
      <c r="E132" s="194"/>
      <c r="F132" s="213" t="s">
        <v>423</v>
      </c>
      <c r="G132" s="194"/>
      <c r="H132" s="194" t="s">
        <v>456</v>
      </c>
      <c r="I132" s="194" t="s">
        <v>419</v>
      </c>
      <c r="J132" s="194">
        <v>50</v>
      </c>
      <c r="K132" s="235"/>
    </row>
    <row r="133" spans="2:11" ht="15" customHeight="1" x14ac:dyDescent="0.3">
      <c r="B133" s="233"/>
      <c r="C133" s="194" t="s">
        <v>442</v>
      </c>
      <c r="D133" s="194"/>
      <c r="E133" s="194"/>
      <c r="F133" s="213" t="s">
        <v>423</v>
      </c>
      <c r="G133" s="194"/>
      <c r="H133" s="194" t="s">
        <v>456</v>
      </c>
      <c r="I133" s="194" t="s">
        <v>419</v>
      </c>
      <c r="J133" s="194">
        <v>50</v>
      </c>
      <c r="K133" s="235"/>
    </row>
    <row r="134" spans="2:11" ht="15" customHeight="1" x14ac:dyDescent="0.3">
      <c r="B134" s="233"/>
      <c r="C134" s="194" t="s">
        <v>444</v>
      </c>
      <c r="D134" s="194"/>
      <c r="E134" s="194"/>
      <c r="F134" s="213" t="s">
        <v>423</v>
      </c>
      <c r="G134" s="194"/>
      <c r="H134" s="194" t="s">
        <v>456</v>
      </c>
      <c r="I134" s="194" t="s">
        <v>419</v>
      </c>
      <c r="J134" s="194">
        <v>50</v>
      </c>
      <c r="K134" s="235"/>
    </row>
    <row r="135" spans="2:11" ht="15" customHeight="1" x14ac:dyDescent="0.3">
      <c r="B135" s="233"/>
      <c r="C135" s="194" t="s">
        <v>110</v>
      </c>
      <c r="D135" s="194"/>
      <c r="E135" s="194"/>
      <c r="F135" s="213" t="s">
        <v>423</v>
      </c>
      <c r="G135" s="194"/>
      <c r="H135" s="194" t="s">
        <v>469</v>
      </c>
      <c r="I135" s="194" t="s">
        <v>419</v>
      </c>
      <c r="J135" s="194">
        <v>255</v>
      </c>
      <c r="K135" s="235"/>
    </row>
    <row r="136" spans="2:11" ht="15" customHeight="1" x14ac:dyDescent="0.3">
      <c r="B136" s="233"/>
      <c r="C136" s="194" t="s">
        <v>446</v>
      </c>
      <c r="D136" s="194"/>
      <c r="E136" s="194"/>
      <c r="F136" s="213" t="s">
        <v>417</v>
      </c>
      <c r="G136" s="194"/>
      <c r="H136" s="194" t="s">
        <v>470</v>
      </c>
      <c r="I136" s="194" t="s">
        <v>448</v>
      </c>
      <c r="J136" s="194"/>
      <c r="K136" s="235"/>
    </row>
    <row r="137" spans="2:11" ht="15" customHeight="1" x14ac:dyDescent="0.3">
      <c r="B137" s="233"/>
      <c r="C137" s="194" t="s">
        <v>449</v>
      </c>
      <c r="D137" s="194"/>
      <c r="E137" s="194"/>
      <c r="F137" s="213" t="s">
        <v>417</v>
      </c>
      <c r="G137" s="194"/>
      <c r="H137" s="194" t="s">
        <v>471</v>
      </c>
      <c r="I137" s="194" t="s">
        <v>451</v>
      </c>
      <c r="J137" s="194"/>
      <c r="K137" s="235"/>
    </row>
    <row r="138" spans="2:11" ht="15" customHeight="1" x14ac:dyDescent="0.3">
      <c r="B138" s="233"/>
      <c r="C138" s="194" t="s">
        <v>452</v>
      </c>
      <c r="D138" s="194"/>
      <c r="E138" s="194"/>
      <c r="F138" s="213" t="s">
        <v>417</v>
      </c>
      <c r="G138" s="194"/>
      <c r="H138" s="194" t="s">
        <v>452</v>
      </c>
      <c r="I138" s="194" t="s">
        <v>451</v>
      </c>
      <c r="J138" s="194"/>
      <c r="K138" s="235"/>
    </row>
    <row r="139" spans="2:11" ht="15" customHeight="1" x14ac:dyDescent="0.3">
      <c r="B139" s="233"/>
      <c r="C139" s="194" t="s">
        <v>34</v>
      </c>
      <c r="D139" s="194"/>
      <c r="E139" s="194"/>
      <c r="F139" s="213" t="s">
        <v>417</v>
      </c>
      <c r="G139" s="194"/>
      <c r="H139" s="194" t="s">
        <v>472</v>
      </c>
      <c r="I139" s="194" t="s">
        <v>451</v>
      </c>
      <c r="J139" s="194"/>
      <c r="K139" s="235"/>
    </row>
    <row r="140" spans="2:11" ht="15" customHeight="1" x14ac:dyDescent="0.3">
      <c r="B140" s="233"/>
      <c r="C140" s="194" t="s">
        <v>473</v>
      </c>
      <c r="D140" s="194"/>
      <c r="E140" s="194"/>
      <c r="F140" s="213" t="s">
        <v>417</v>
      </c>
      <c r="G140" s="194"/>
      <c r="H140" s="194" t="s">
        <v>474</v>
      </c>
      <c r="I140" s="194" t="s">
        <v>451</v>
      </c>
      <c r="J140" s="194"/>
      <c r="K140" s="235"/>
    </row>
    <row r="141" spans="2:11" ht="15" customHeight="1" x14ac:dyDescent="0.3">
      <c r="B141" s="236"/>
      <c r="C141" s="237"/>
      <c r="D141" s="237"/>
      <c r="E141" s="237"/>
      <c r="F141" s="237"/>
      <c r="G141" s="237"/>
      <c r="H141" s="237"/>
      <c r="I141" s="237"/>
      <c r="J141" s="237"/>
      <c r="K141" s="238"/>
    </row>
    <row r="142" spans="2:11" ht="18.75" customHeight="1" x14ac:dyDescent="0.3">
      <c r="B142" s="191"/>
      <c r="C142" s="191"/>
      <c r="D142" s="191"/>
      <c r="E142" s="191"/>
      <c r="F142" s="225"/>
      <c r="G142" s="191"/>
      <c r="H142" s="191"/>
      <c r="I142" s="191"/>
      <c r="J142" s="191"/>
      <c r="K142" s="191"/>
    </row>
    <row r="143" spans="2:11" ht="18.75" customHeight="1" x14ac:dyDescent="0.3"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</row>
    <row r="144" spans="2:11" ht="7.5" customHeight="1" x14ac:dyDescent="0.3">
      <c r="B144" s="201"/>
      <c r="C144" s="202"/>
      <c r="D144" s="202"/>
      <c r="E144" s="202"/>
      <c r="F144" s="202"/>
      <c r="G144" s="202"/>
      <c r="H144" s="202"/>
      <c r="I144" s="202"/>
      <c r="J144" s="202"/>
      <c r="K144" s="203"/>
    </row>
    <row r="145" spans="2:11" ht="45" customHeight="1" x14ac:dyDescent="0.3">
      <c r="B145" s="204"/>
      <c r="C145" s="301" t="s">
        <v>475</v>
      </c>
      <c r="D145" s="301"/>
      <c r="E145" s="301"/>
      <c r="F145" s="301"/>
      <c r="G145" s="301"/>
      <c r="H145" s="301"/>
      <c r="I145" s="301"/>
      <c r="J145" s="301"/>
      <c r="K145" s="205"/>
    </row>
    <row r="146" spans="2:11" ht="17.25" customHeight="1" x14ac:dyDescent="0.3">
      <c r="B146" s="204"/>
      <c r="C146" s="206" t="s">
        <v>411</v>
      </c>
      <c r="D146" s="206"/>
      <c r="E146" s="206"/>
      <c r="F146" s="206" t="s">
        <v>412</v>
      </c>
      <c r="G146" s="207"/>
      <c r="H146" s="206" t="s">
        <v>104</v>
      </c>
      <c r="I146" s="206" t="s">
        <v>53</v>
      </c>
      <c r="J146" s="206" t="s">
        <v>413</v>
      </c>
      <c r="K146" s="205"/>
    </row>
    <row r="147" spans="2:11" ht="17.25" customHeight="1" x14ac:dyDescent="0.3">
      <c r="B147" s="204"/>
      <c r="C147" s="208" t="s">
        <v>414</v>
      </c>
      <c r="D147" s="208"/>
      <c r="E147" s="208"/>
      <c r="F147" s="209" t="s">
        <v>415</v>
      </c>
      <c r="G147" s="210"/>
      <c r="H147" s="208"/>
      <c r="I147" s="208"/>
      <c r="J147" s="208" t="s">
        <v>416</v>
      </c>
      <c r="K147" s="205"/>
    </row>
    <row r="148" spans="2:11" ht="5.25" customHeight="1" x14ac:dyDescent="0.3">
      <c r="B148" s="214"/>
      <c r="C148" s="211"/>
      <c r="D148" s="211"/>
      <c r="E148" s="211"/>
      <c r="F148" s="211"/>
      <c r="G148" s="212"/>
      <c r="H148" s="211"/>
      <c r="I148" s="211"/>
      <c r="J148" s="211"/>
      <c r="K148" s="235"/>
    </row>
    <row r="149" spans="2:11" ht="15" customHeight="1" x14ac:dyDescent="0.3">
      <c r="B149" s="214"/>
      <c r="C149" s="239" t="s">
        <v>420</v>
      </c>
      <c r="D149" s="194"/>
      <c r="E149" s="194"/>
      <c r="F149" s="240" t="s">
        <v>417</v>
      </c>
      <c r="G149" s="194"/>
      <c r="H149" s="239" t="s">
        <v>456</v>
      </c>
      <c r="I149" s="239" t="s">
        <v>419</v>
      </c>
      <c r="J149" s="239">
        <v>120</v>
      </c>
      <c r="K149" s="235"/>
    </row>
    <row r="150" spans="2:11" ht="15" customHeight="1" x14ac:dyDescent="0.3">
      <c r="B150" s="214"/>
      <c r="C150" s="239" t="s">
        <v>465</v>
      </c>
      <c r="D150" s="194"/>
      <c r="E150" s="194"/>
      <c r="F150" s="240" t="s">
        <v>417</v>
      </c>
      <c r="G150" s="194"/>
      <c r="H150" s="239" t="s">
        <v>476</v>
      </c>
      <c r="I150" s="239" t="s">
        <v>419</v>
      </c>
      <c r="J150" s="239" t="s">
        <v>467</v>
      </c>
      <c r="K150" s="235"/>
    </row>
    <row r="151" spans="2:11" ht="15" customHeight="1" x14ac:dyDescent="0.3">
      <c r="B151" s="214"/>
      <c r="C151" s="239" t="s">
        <v>366</v>
      </c>
      <c r="D151" s="194"/>
      <c r="E151" s="194"/>
      <c r="F151" s="240" t="s">
        <v>417</v>
      </c>
      <c r="G151" s="194"/>
      <c r="H151" s="239" t="s">
        <v>477</v>
      </c>
      <c r="I151" s="239" t="s">
        <v>419</v>
      </c>
      <c r="J151" s="239" t="s">
        <v>467</v>
      </c>
      <c r="K151" s="235"/>
    </row>
    <row r="152" spans="2:11" ht="15" customHeight="1" x14ac:dyDescent="0.3">
      <c r="B152" s="214"/>
      <c r="C152" s="239" t="s">
        <v>422</v>
      </c>
      <c r="D152" s="194"/>
      <c r="E152" s="194"/>
      <c r="F152" s="240" t="s">
        <v>423</v>
      </c>
      <c r="G152" s="194"/>
      <c r="H152" s="239" t="s">
        <v>456</v>
      </c>
      <c r="I152" s="239" t="s">
        <v>419</v>
      </c>
      <c r="J152" s="239">
        <v>50</v>
      </c>
      <c r="K152" s="235"/>
    </row>
    <row r="153" spans="2:11" ht="15" customHeight="1" x14ac:dyDescent="0.3">
      <c r="B153" s="214"/>
      <c r="C153" s="239" t="s">
        <v>425</v>
      </c>
      <c r="D153" s="194"/>
      <c r="E153" s="194"/>
      <c r="F153" s="240" t="s">
        <v>417</v>
      </c>
      <c r="G153" s="194"/>
      <c r="H153" s="239" t="s">
        <v>456</v>
      </c>
      <c r="I153" s="239" t="s">
        <v>427</v>
      </c>
      <c r="J153" s="239"/>
      <c r="K153" s="235"/>
    </row>
    <row r="154" spans="2:11" ht="15" customHeight="1" x14ac:dyDescent="0.3">
      <c r="B154" s="214"/>
      <c r="C154" s="239" t="s">
        <v>436</v>
      </c>
      <c r="D154" s="194"/>
      <c r="E154" s="194"/>
      <c r="F154" s="240" t="s">
        <v>423</v>
      </c>
      <c r="G154" s="194"/>
      <c r="H154" s="239" t="s">
        <v>456</v>
      </c>
      <c r="I154" s="239" t="s">
        <v>419</v>
      </c>
      <c r="J154" s="239">
        <v>50</v>
      </c>
      <c r="K154" s="235"/>
    </row>
    <row r="155" spans="2:11" ht="15" customHeight="1" x14ac:dyDescent="0.3">
      <c r="B155" s="214"/>
      <c r="C155" s="239" t="s">
        <v>444</v>
      </c>
      <c r="D155" s="194"/>
      <c r="E155" s="194"/>
      <c r="F155" s="240" t="s">
        <v>423</v>
      </c>
      <c r="G155" s="194"/>
      <c r="H155" s="239" t="s">
        <v>456</v>
      </c>
      <c r="I155" s="239" t="s">
        <v>419</v>
      </c>
      <c r="J155" s="239">
        <v>50</v>
      </c>
      <c r="K155" s="235"/>
    </row>
    <row r="156" spans="2:11" ht="15" customHeight="1" x14ac:dyDescent="0.3">
      <c r="B156" s="214"/>
      <c r="C156" s="239" t="s">
        <v>442</v>
      </c>
      <c r="D156" s="194"/>
      <c r="E156" s="194"/>
      <c r="F156" s="240" t="s">
        <v>423</v>
      </c>
      <c r="G156" s="194"/>
      <c r="H156" s="239" t="s">
        <v>456</v>
      </c>
      <c r="I156" s="239" t="s">
        <v>419</v>
      </c>
      <c r="J156" s="239">
        <v>50</v>
      </c>
      <c r="K156" s="235"/>
    </row>
    <row r="157" spans="2:11" ht="15" customHeight="1" x14ac:dyDescent="0.3">
      <c r="B157" s="214"/>
      <c r="C157" s="239" t="s">
        <v>81</v>
      </c>
      <c r="D157" s="194"/>
      <c r="E157" s="194"/>
      <c r="F157" s="240" t="s">
        <v>417</v>
      </c>
      <c r="G157" s="194"/>
      <c r="H157" s="239" t="s">
        <v>478</v>
      </c>
      <c r="I157" s="239" t="s">
        <v>419</v>
      </c>
      <c r="J157" s="239" t="s">
        <v>479</v>
      </c>
      <c r="K157" s="235"/>
    </row>
    <row r="158" spans="2:11" ht="15" customHeight="1" x14ac:dyDescent="0.3">
      <c r="B158" s="214"/>
      <c r="C158" s="239" t="s">
        <v>480</v>
      </c>
      <c r="D158" s="194"/>
      <c r="E158" s="194"/>
      <c r="F158" s="240" t="s">
        <v>417</v>
      </c>
      <c r="G158" s="194"/>
      <c r="H158" s="239" t="s">
        <v>481</v>
      </c>
      <c r="I158" s="239" t="s">
        <v>451</v>
      </c>
      <c r="J158" s="239"/>
      <c r="K158" s="235"/>
    </row>
    <row r="159" spans="2:11" ht="15" customHeight="1" x14ac:dyDescent="0.3">
      <c r="B159" s="241"/>
      <c r="C159" s="223"/>
      <c r="D159" s="223"/>
      <c r="E159" s="223"/>
      <c r="F159" s="223"/>
      <c r="G159" s="223"/>
      <c r="H159" s="223"/>
      <c r="I159" s="223"/>
      <c r="J159" s="223"/>
      <c r="K159" s="242"/>
    </row>
    <row r="160" spans="2:11" ht="18.75" customHeight="1" x14ac:dyDescent="0.3">
      <c r="B160" s="191"/>
      <c r="C160" s="194"/>
      <c r="D160" s="194"/>
      <c r="E160" s="194"/>
      <c r="F160" s="213"/>
      <c r="G160" s="194"/>
      <c r="H160" s="194"/>
      <c r="I160" s="194"/>
      <c r="J160" s="194"/>
      <c r="K160" s="191"/>
    </row>
    <row r="161" spans="2:11" ht="18.75" customHeight="1" x14ac:dyDescent="0.3">
      <c r="B161" s="200"/>
      <c r="C161" s="200"/>
      <c r="D161" s="200"/>
      <c r="E161" s="200"/>
      <c r="F161" s="200"/>
      <c r="G161" s="200"/>
      <c r="H161" s="200"/>
      <c r="I161" s="200"/>
      <c r="J161" s="200"/>
      <c r="K161" s="200"/>
    </row>
    <row r="162" spans="2:11" ht="7.5" customHeight="1" x14ac:dyDescent="0.3">
      <c r="B162" s="181"/>
      <c r="C162" s="182"/>
      <c r="D162" s="182"/>
      <c r="E162" s="182"/>
      <c r="F162" s="182"/>
      <c r="G162" s="182"/>
      <c r="H162" s="182"/>
      <c r="I162" s="182"/>
      <c r="J162" s="182"/>
      <c r="K162" s="183"/>
    </row>
    <row r="163" spans="2:11" ht="45" customHeight="1" x14ac:dyDescent="0.3">
      <c r="B163" s="184"/>
      <c r="C163" s="298" t="s">
        <v>482</v>
      </c>
      <c r="D163" s="298"/>
      <c r="E163" s="298"/>
      <c r="F163" s="298"/>
      <c r="G163" s="298"/>
      <c r="H163" s="298"/>
      <c r="I163" s="298"/>
      <c r="J163" s="298"/>
      <c r="K163" s="185"/>
    </row>
    <row r="164" spans="2:11" ht="17.25" customHeight="1" x14ac:dyDescent="0.3">
      <c r="B164" s="184"/>
      <c r="C164" s="206" t="s">
        <v>411</v>
      </c>
      <c r="D164" s="206"/>
      <c r="E164" s="206"/>
      <c r="F164" s="206" t="s">
        <v>412</v>
      </c>
      <c r="G164" s="243"/>
      <c r="H164" s="244" t="s">
        <v>104</v>
      </c>
      <c r="I164" s="244" t="s">
        <v>53</v>
      </c>
      <c r="J164" s="206" t="s">
        <v>413</v>
      </c>
      <c r="K164" s="185"/>
    </row>
    <row r="165" spans="2:11" ht="17.25" customHeight="1" x14ac:dyDescent="0.3">
      <c r="B165" s="187"/>
      <c r="C165" s="208" t="s">
        <v>414</v>
      </c>
      <c r="D165" s="208"/>
      <c r="E165" s="208"/>
      <c r="F165" s="209" t="s">
        <v>415</v>
      </c>
      <c r="G165" s="245"/>
      <c r="H165" s="246"/>
      <c r="I165" s="246"/>
      <c r="J165" s="208" t="s">
        <v>416</v>
      </c>
      <c r="K165" s="188"/>
    </row>
    <row r="166" spans="2:11" ht="5.25" customHeight="1" x14ac:dyDescent="0.3">
      <c r="B166" s="214"/>
      <c r="C166" s="211"/>
      <c r="D166" s="211"/>
      <c r="E166" s="211"/>
      <c r="F166" s="211"/>
      <c r="G166" s="212"/>
      <c r="H166" s="211"/>
      <c r="I166" s="211"/>
      <c r="J166" s="211"/>
      <c r="K166" s="235"/>
    </row>
    <row r="167" spans="2:11" ht="15" customHeight="1" x14ac:dyDescent="0.3">
      <c r="B167" s="214"/>
      <c r="C167" s="194" t="s">
        <v>420</v>
      </c>
      <c r="D167" s="194"/>
      <c r="E167" s="194"/>
      <c r="F167" s="213" t="s">
        <v>417</v>
      </c>
      <c r="G167" s="194"/>
      <c r="H167" s="194" t="s">
        <v>456</v>
      </c>
      <c r="I167" s="194" t="s">
        <v>419</v>
      </c>
      <c r="J167" s="194">
        <v>120</v>
      </c>
      <c r="K167" s="235"/>
    </row>
    <row r="168" spans="2:11" ht="15" customHeight="1" x14ac:dyDescent="0.3">
      <c r="B168" s="214"/>
      <c r="C168" s="194" t="s">
        <v>465</v>
      </c>
      <c r="D168" s="194"/>
      <c r="E168" s="194"/>
      <c r="F168" s="213" t="s">
        <v>417</v>
      </c>
      <c r="G168" s="194"/>
      <c r="H168" s="194" t="s">
        <v>466</v>
      </c>
      <c r="I168" s="194" t="s">
        <v>419</v>
      </c>
      <c r="J168" s="194" t="s">
        <v>467</v>
      </c>
      <c r="K168" s="235"/>
    </row>
    <row r="169" spans="2:11" ht="15" customHeight="1" x14ac:dyDescent="0.3">
      <c r="B169" s="214"/>
      <c r="C169" s="194" t="s">
        <v>366</v>
      </c>
      <c r="D169" s="194"/>
      <c r="E169" s="194"/>
      <c r="F169" s="213" t="s">
        <v>417</v>
      </c>
      <c r="G169" s="194"/>
      <c r="H169" s="194" t="s">
        <v>483</v>
      </c>
      <c r="I169" s="194" t="s">
        <v>419</v>
      </c>
      <c r="J169" s="194" t="s">
        <v>467</v>
      </c>
      <c r="K169" s="235"/>
    </row>
    <row r="170" spans="2:11" ht="15" customHeight="1" x14ac:dyDescent="0.3">
      <c r="B170" s="214"/>
      <c r="C170" s="194" t="s">
        <v>422</v>
      </c>
      <c r="D170" s="194"/>
      <c r="E170" s="194"/>
      <c r="F170" s="213" t="s">
        <v>423</v>
      </c>
      <c r="G170" s="194"/>
      <c r="H170" s="194" t="s">
        <v>483</v>
      </c>
      <c r="I170" s="194" t="s">
        <v>419</v>
      </c>
      <c r="J170" s="194">
        <v>50</v>
      </c>
      <c r="K170" s="235"/>
    </row>
    <row r="171" spans="2:11" ht="15" customHeight="1" x14ac:dyDescent="0.3">
      <c r="B171" s="214"/>
      <c r="C171" s="194" t="s">
        <v>425</v>
      </c>
      <c r="D171" s="194"/>
      <c r="E171" s="194"/>
      <c r="F171" s="213" t="s">
        <v>417</v>
      </c>
      <c r="G171" s="194"/>
      <c r="H171" s="194" t="s">
        <v>483</v>
      </c>
      <c r="I171" s="194" t="s">
        <v>427</v>
      </c>
      <c r="J171" s="194"/>
      <c r="K171" s="235"/>
    </row>
    <row r="172" spans="2:11" ht="15" customHeight="1" x14ac:dyDescent="0.3">
      <c r="B172" s="214"/>
      <c r="C172" s="194" t="s">
        <v>436</v>
      </c>
      <c r="D172" s="194"/>
      <c r="E172" s="194"/>
      <c r="F172" s="213" t="s">
        <v>423</v>
      </c>
      <c r="G172" s="194"/>
      <c r="H172" s="194" t="s">
        <v>483</v>
      </c>
      <c r="I172" s="194" t="s">
        <v>419</v>
      </c>
      <c r="J172" s="194">
        <v>50</v>
      </c>
      <c r="K172" s="235"/>
    </row>
    <row r="173" spans="2:11" ht="15" customHeight="1" x14ac:dyDescent="0.3">
      <c r="B173" s="214"/>
      <c r="C173" s="194" t="s">
        <v>444</v>
      </c>
      <c r="D173" s="194"/>
      <c r="E173" s="194"/>
      <c r="F173" s="213" t="s">
        <v>423</v>
      </c>
      <c r="G173" s="194"/>
      <c r="H173" s="194" t="s">
        <v>483</v>
      </c>
      <c r="I173" s="194" t="s">
        <v>419</v>
      </c>
      <c r="J173" s="194">
        <v>50</v>
      </c>
      <c r="K173" s="235"/>
    </row>
    <row r="174" spans="2:11" ht="15" customHeight="1" x14ac:dyDescent="0.3">
      <c r="B174" s="214"/>
      <c r="C174" s="194" t="s">
        <v>442</v>
      </c>
      <c r="D174" s="194"/>
      <c r="E174" s="194"/>
      <c r="F174" s="213" t="s">
        <v>423</v>
      </c>
      <c r="G174" s="194"/>
      <c r="H174" s="194" t="s">
        <v>483</v>
      </c>
      <c r="I174" s="194" t="s">
        <v>419</v>
      </c>
      <c r="J174" s="194">
        <v>50</v>
      </c>
      <c r="K174" s="235"/>
    </row>
    <row r="175" spans="2:11" ht="15" customHeight="1" x14ac:dyDescent="0.3">
      <c r="B175" s="214"/>
      <c r="C175" s="194" t="s">
        <v>103</v>
      </c>
      <c r="D175" s="194"/>
      <c r="E175" s="194"/>
      <c r="F175" s="213" t="s">
        <v>417</v>
      </c>
      <c r="G175" s="194"/>
      <c r="H175" s="194" t="s">
        <v>484</v>
      </c>
      <c r="I175" s="194" t="s">
        <v>485</v>
      </c>
      <c r="J175" s="194"/>
      <c r="K175" s="235"/>
    </row>
    <row r="176" spans="2:11" ht="15" customHeight="1" x14ac:dyDescent="0.3">
      <c r="B176" s="214"/>
      <c r="C176" s="194" t="s">
        <v>53</v>
      </c>
      <c r="D176" s="194"/>
      <c r="E176" s="194"/>
      <c r="F176" s="213" t="s">
        <v>417</v>
      </c>
      <c r="G176" s="194"/>
      <c r="H176" s="194" t="s">
        <v>486</v>
      </c>
      <c r="I176" s="194" t="s">
        <v>487</v>
      </c>
      <c r="J176" s="194">
        <v>1</v>
      </c>
      <c r="K176" s="235"/>
    </row>
    <row r="177" spans="2:11" ht="15" customHeight="1" x14ac:dyDescent="0.3">
      <c r="B177" s="214"/>
      <c r="C177" s="194" t="s">
        <v>49</v>
      </c>
      <c r="D177" s="194"/>
      <c r="E177" s="194"/>
      <c r="F177" s="213" t="s">
        <v>417</v>
      </c>
      <c r="G177" s="194"/>
      <c r="H177" s="194" t="s">
        <v>488</v>
      </c>
      <c r="I177" s="194" t="s">
        <v>419</v>
      </c>
      <c r="J177" s="194">
        <v>20</v>
      </c>
      <c r="K177" s="235"/>
    </row>
    <row r="178" spans="2:11" ht="15" customHeight="1" x14ac:dyDescent="0.3">
      <c r="B178" s="214"/>
      <c r="C178" s="194" t="s">
        <v>104</v>
      </c>
      <c r="D178" s="194"/>
      <c r="E178" s="194"/>
      <c r="F178" s="213" t="s">
        <v>417</v>
      </c>
      <c r="G178" s="194"/>
      <c r="H178" s="194" t="s">
        <v>489</v>
      </c>
      <c r="I178" s="194" t="s">
        <v>419</v>
      </c>
      <c r="J178" s="194">
        <v>255</v>
      </c>
      <c r="K178" s="235"/>
    </row>
    <row r="179" spans="2:11" ht="15" customHeight="1" x14ac:dyDescent="0.3">
      <c r="B179" s="214"/>
      <c r="C179" s="194" t="s">
        <v>105</v>
      </c>
      <c r="D179" s="194"/>
      <c r="E179" s="194"/>
      <c r="F179" s="213" t="s">
        <v>417</v>
      </c>
      <c r="G179" s="194"/>
      <c r="H179" s="194" t="s">
        <v>382</v>
      </c>
      <c r="I179" s="194" t="s">
        <v>419</v>
      </c>
      <c r="J179" s="194">
        <v>10</v>
      </c>
      <c r="K179" s="235"/>
    </row>
    <row r="180" spans="2:11" ht="15" customHeight="1" x14ac:dyDescent="0.3">
      <c r="B180" s="214"/>
      <c r="C180" s="194" t="s">
        <v>106</v>
      </c>
      <c r="D180" s="194"/>
      <c r="E180" s="194"/>
      <c r="F180" s="213" t="s">
        <v>417</v>
      </c>
      <c r="G180" s="194"/>
      <c r="H180" s="194" t="s">
        <v>490</v>
      </c>
      <c r="I180" s="194" t="s">
        <v>451</v>
      </c>
      <c r="J180" s="194"/>
      <c r="K180" s="235"/>
    </row>
    <row r="181" spans="2:11" ht="15" customHeight="1" x14ac:dyDescent="0.3">
      <c r="B181" s="214"/>
      <c r="C181" s="194" t="s">
        <v>491</v>
      </c>
      <c r="D181" s="194"/>
      <c r="E181" s="194"/>
      <c r="F181" s="213" t="s">
        <v>417</v>
      </c>
      <c r="G181" s="194"/>
      <c r="H181" s="194" t="s">
        <v>492</v>
      </c>
      <c r="I181" s="194" t="s">
        <v>451</v>
      </c>
      <c r="J181" s="194"/>
      <c r="K181" s="235"/>
    </row>
    <row r="182" spans="2:11" ht="15" customHeight="1" x14ac:dyDescent="0.3">
      <c r="B182" s="214"/>
      <c r="C182" s="194" t="s">
        <v>480</v>
      </c>
      <c r="D182" s="194"/>
      <c r="E182" s="194"/>
      <c r="F182" s="213" t="s">
        <v>417</v>
      </c>
      <c r="G182" s="194"/>
      <c r="H182" s="194" t="s">
        <v>493</v>
      </c>
      <c r="I182" s="194" t="s">
        <v>451</v>
      </c>
      <c r="J182" s="194"/>
      <c r="K182" s="235"/>
    </row>
    <row r="183" spans="2:11" ht="15" customHeight="1" x14ac:dyDescent="0.3">
      <c r="B183" s="214"/>
      <c r="C183" s="194" t="s">
        <v>109</v>
      </c>
      <c r="D183" s="194"/>
      <c r="E183" s="194"/>
      <c r="F183" s="213" t="s">
        <v>423</v>
      </c>
      <c r="G183" s="194"/>
      <c r="H183" s="194" t="s">
        <v>494</v>
      </c>
      <c r="I183" s="194" t="s">
        <v>419</v>
      </c>
      <c r="J183" s="194">
        <v>50</v>
      </c>
      <c r="K183" s="235"/>
    </row>
    <row r="184" spans="2:11" ht="15" customHeight="1" x14ac:dyDescent="0.3">
      <c r="B184" s="214"/>
      <c r="C184" s="194" t="s">
        <v>495</v>
      </c>
      <c r="D184" s="194"/>
      <c r="E184" s="194"/>
      <c r="F184" s="213" t="s">
        <v>423</v>
      </c>
      <c r="G184" s="194"/>
      <c r="H184" s="194" t="s">
        <v>496</v>
      </c>
      <c r="I184" s="194" t="s">
        <v>497</v>
      </c>
      <c r="J184" s="194"/>
      <c r="K184" s="235"/>
    </row>
    <row r="185" spans="2:11" ht="15" customHeight="1" x14ac:dyDescent="0.3">
      <c r="B185" s="214"/>
      <c r="C185" s="194" t="s">
        <v>498</v>
      </c>
      <c r="D185" s="194"/>
      <c r="E185" s="194"/>
      <c r="F185" s="213" t="s">
        <v>423</v>
      </c>
      <c r="G185" s="194"/>
      <c r="H185" s="194" t="s">
        <v>499</v>
      </c>
      <c r="I185" s="194" t="s">
        <v>497</v>
      </c>
      <c r="J185" s="194"/>
      <c r="K185" s="235"/>
    </row>
    <row r="186" spans="2:11" ht="15" customHeight="1" x14ac:dyDescent="0.3">
      <c r="B186" s="214"/>
      <c r="C186" s="194" t="s">
        <v>500</v>
      </c>
      <c r="D186" s="194"/>
      <c r="E186" s="194"/>
      <c r="F186" s="213" t="s">
        <v>423</v>
      </c>
      <c r="G186" s="194"/>
      <c r="H186" s="194" t="s">
        <v>501</v>
      </c>
      <c r="I186" s="194" t="s">
        <v>497</v>
      </c>
      <c r="J186" s="194"/>
      <c r="K186" s="235"/>
    </row>
    <row r="187" spans="2:11" ht="15" customHeight="1" x14ac:dyDescent="0.3">
      <c r="B187" s="214"/>
      <c r="C187" s="247" t="s">
        <v>502</v>
      </c>
      <c r="D187" s="194"/>
      <c r="E187" s="194"/>
      <c r="F187" s="213" t="s">
        <v>423</v>
      </c>
      <c r="G187" s="194"/>
      <c r="H187" s="194" t="s">
        <v>503</v>
      </c>
      <c r="I187" s="194" t="s">
        <v>504</v>
      </c>
      <c r="J187" s="248" t="s">
        <v>505</v>
      </c>
      <c r="K187" s="235"/>
    </row>
    <row r="188" spans="2:11" ht="15" customHeight="1" x14ac:dyDescent="0.3">
      <c r="B188" s="214"/>
      <c r="C188" s="199" t="s">
        <v>38</v>
      </c>
      <c r="D188" s="194"/>
      <c r="E188" s="194"/>
      <c r="F188" s="213" t="s">
        <v>417</v>
      </c>
      <c r="G188" s="194"/>
      <c r="H188" s="191" t="s">
        <v>506</v>
      </c>
      <c r="I188" s="194" t="s">
        <v>507</v>
      </c>
      <c r="J188" s="194"/>
      <c r="K188" s="235"/>
    </row>
    <row r="189" spans="2:11" ht="15" customHeight="1" x14ac:dyDescent="0.3">
      <c r="B189" s="214"/>
      <c r="C189" s="199" t="s">
        <v>508</v>
      </c>
      <c r="D189" s="194"/>
      <c r="E189" s="194"/>
      <c r="F189" s="213" t="s">
        <v>417</v>
      </c>
      <c r="G189" s="194"/>
      <c r="H189" s="194" t="s">
        <v>509</v>
      </c>
      <c r="I189" s="194" t="s">
        <v>451</v>
      </c>
      <c r="J189" s="194"/>
      <c r="K189" s="235"/>
    </row>
    <row r="190" spans="2:11" ht="15" customHeight="1" x14ac:dyDescent="0.3">
      <c r="B190" s="214"/>
      <c r="C190" s="199" t="s">
        <v>510</v>
      </c>
      <c r="D190" s="194"/>
      <c r="E190" s="194"/>
      <c r="F190" s="213" t="s">
        <v>417</v>
      </c>
      <c r="G190" s="194"/>
      <c r="H190" s="194" t="s">
        <v>511</v>
      </c>
      <c r="I190" s="194" t="s">
        <v>451</v>
      </c>
      <c r="J190" s="194"/>
      <c r="K190" s="235"/>
    </row>
    <row r="191" spans="2:11" ht="15" customHeight="1" x14ac:dyDescent="0.3">
      <c r="B191" s="214"/>
      <c r="C191" s="199" t="s">
        <v>512</v>
      </c>
      <c r="D191" s="194"/>
      <c r="E191" s="194"/>
      <c r="F191" s="213" t="s">
        <v>423</v>
      </c>
      <c r="G191" s="194"/>
      <c r="H191" s="194" t="s">
        <v>513</v>
      </c>
      <c r="I191" s="194" t="s">
        <v>451</v>
      </c>
      <c r="J191" s="194"/>
      <c r="K191" s="235"/>
    </row>
    <row r="192" spans="2:11" ht="15" customHeight="1" x14ac:dyDescent="0.3">
      <c r="B192" s="241"/>
      <c r="C192" s="249"/>
      <c r="D192" s="223"/>
      <c r="E192" s="223"/>
      <c r="F192" s="223"/>
      <c r="G192" s="223"/>
      <c r="H192" s="223"/>
      <c r="I192" s="223"/>
      <c r="J192" s="223"/>
      <c r="K192" s="242"/>
    </row>
    <row r="193" spans="2:11" ht="18.75" customHeight="1" x14ac:dyDescent="0.3">
      <c r="B193" s="191"/>
      <c r="C193" s="194"/>
      <c r="D193" s="194"/>
      <c r="E193" s="194"/>
      <c r="F193" s="213"/>
      <c r="G193" s="194"/>
      <c r="H193" s="194"/>
      <c r="I193" s="194"/>
      <c r="J193" s="194"/>
      <c r="K193" s="191"/>
    </row>
    <row r="194" spans="2:11" ht="18.75" customHeight="1" x14ac:dyDescent="0.3">
      <c r="B194" s="191"/>
      <c r="C194" s="194"/>
      <c r="D194" s="194"/>
      <c r="E194" s="194"/>
      <c r="F194" s="213"/>
      <c r="G194" s="194"/>
      <c r="H194" s="194"/>
      <c r="I194" s="194"/>
      <c r="J194" s="194"/>
      <c r="K194" s="191"/>
    </row>
    <row r="195" spans="2:11" ht="18.75" customHeight="1" x14ac:dyDescent="0.3"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</row>
    <row r="196" spans="2:11" x14ac:dyDescent="0.3">
      <c r="B196" s="181"/>
      <c r="C196" s="182"/>
      <c r="D196" s="182"/>
      <c r="E196" s="182"/>
      <c r="F196" s="182"/>
      <c r="G196" s="182"/>
      <c r="H196" s="182"/>
      <c r="I196" s="182"/>
      <c r="J196" s="182"/>
      <c r="K196" s="183"/>
    </row>
    <row r="197" spans="2:11" ht="21" x14ac:dyDescent="0.3">
      <c r="B197" s="184"/>
      <c r="C197" s="298" t="s">
        <v>514</v>
      </c>
      <c r="D197" s="298"/>
      <c r="E197" s="298"/>
      <c r="F197" s="298"/>
      <c r="G197" s="298"/>
      <c r="H197" s="298"/>
      <c r="I197" s="298"/>
      <c r="J197" s="298"/>
      <c r="K197" s="185"/>
    </row>
    <row r="198" spans="2:11" ht="25.5" customHeight="1" x14ac:dyDescent="0.3">
      <c r="B198" s="184"/>
      <c r="C198" s="250" t="s">
        <v>515</v>
      </c>
      <c r="D198" s="250"/>
      <c r="E198" s="250"/>
      <c r="F198" s="250" t="s">
        <v>516</v>
      </c>
      <c r="G198" s="251"/>
      <c r="H198" s="299" t="s">
        <v>517</v>
      </c>
      <c r="I198" s="299"/>
      <c r="J198" s="299"/>
      <c r="K198" s="185"/>
    </row>
    <row r="199" spans="2:11" ht="5.25" customHeight="1" x14ac:dyDescent="0.3">
      <c r="B199" s="214"/>
      <c r="C199" s="211"/>
      <c r="D199" s="211"/>
      <c r="E199" s="211"/>
      <c r="F199" s="211"/>
      <c r="G199" s="194"/>
      <c r="H199" s="211"/>
      <c r="I199" s="211"/>
      <c r="J199" s="211"/>
      <c r="K199" s="235"/>
    </row>
    <row r="200" spans="2:11" ht="15" customHeight="1" x14ac:dyDescent="0.3">
      <c r="B200" s="214"/>
      <c r="C200" s="194" t="s">
        <v>507</v>
      </c>
      <c r="D200" s="194"/>
      <c r="E200" s="194"/>
      <c r="F200" s="213" t="s">
        <v>39</v>
      </c>
      <c r="G200" s="194"/>
      <c r="H200" s="300" t="s">
        <v>518</v>
      </c>
      <c r="I200" s="300"/>
      <c r="J200" s="300"/>
      <c r="K200" s="235"/>
    </row>
    <row r="201" spans="2:11" ht="15" customHeight="1" x14ac:dyDescent="0.3">
      <c r="B201" s="214"/>
      <c r="C201" s="220"/>
      <c r="D201" s="194"/>
      <c r="E201" s="194"/>
      <c r="F201" s="213" t="s">
        <v>40</v>
      </c>
      <c r="G201" s="194"/>
      <c r="H201" s="300" t="s">
        <v>519</v>
      </c>
      <c r="I201" s="300"/>
      <c r="J201" s="300"/>
      <c r="K201" s="235"/>
    </row>
    <row r="202" spans="2:11" ht="15" customHeight="1" x14ac:dyDescent="0.3">
      <c r="B202" s="214"/>
      <c r="C202" s="220"/>
      <c r="D202" s="194"/>
      <c r="E202" s="194"/>
      <c r="F202" s="213" t="s">
        <v>43</v>
      </c>
      <c r="G202" s="194"/>
      <c r="H202" s="300" t="s">
        <v>520</v>
      </c>
      <c r="I202" s="300"/>
      <c r="J202" s="300"/>
      <c r="K202" s="235"/>
    </row>
    <row r="203" spans="2:11" ht="15" customHeight="1" x14ac:dyDescent="0.3">
      <c r="B203" s="214"/>
      <c r="C203" s="194"/>
      <c r="D203" s="194"/>
      <c r="E203" s="194"/>
      <c r="F203" s="213" t="s">
        <v>41</v>
      </c>
      <c r="G203" s="194"/>
      <c r="H203" s="300" t="s">
        <v>521</v>
      </c>
      <c r="I203" s="300"/>
      <c r="J203" s="300"/>
      <c r="K203" s="235"/>
    </row>
    <row r="204" spans="2:11" ht="15" customHeight="1" x14ac:dyDescent="0.3">
      <c r="B204" s="214"/>
      <c r="C204" s="194"/>
      <c r="D204" s="194"/>
      <c r="E204" s="194"/>
      <c r="F204" s="213" t="s">
        <v>42</v>
      </c>
      <c r="G204" s="194"/>
      <c r="H204" s="300" t="s">
        <v>522</v>
      </c>
      <c r="I204" s="300"/>
      <c r="J204" s="300"/>
      <c r="K204" s="235"/>
    </row>
    <row r="205" spans="2:11" ht="15" customHeight="1" x14ac:dyDescent="0.3">
      <c r="B205" s="214"/>
      <c r="C205" s="194"/>
      <c r="D205" s="194"/>
      <c r="E205" s="194"/>
      <c r="F205" s="213"/>
      <c r="G205" s="194"/>
      <c r="H205" s="194"/>
      <c r="I205" s="194"/>
      <c r="J205" s="194"/>
      <c r="K205" s="235"/>
    </row>
    <row r="206" spans="2:11" ht="15" customHeight="1" x14ac:dyDescent="0.3">
      <c r="B206" s="214"/>
      <c r="C206" s="194" t="s">
        <v>463</v>
      </c>
      <c r="D206" s="194"/>
      <c r="E206" s="194"/>
      <c r="F206" s="213" t="s">
        <v>73</v>
      </c>
      <c r="G206" s="194"/>
      <c r="H206" s="300" t="s">
        <v>523</v>
      </c>
      <c r="I206" s="300"/>
      <c r="J206" s="300"/>
      <c r="K206" s="235"/>
    </row>
    <row r="207" spans="2:11" ht="15" customHeight="1" x14ac:dyDescent="0.3">
      <c r="B207" s="214"/>
      <c r="C207" s="220"/>
      <c r="D207" s="194"/>
      <c r="E207" s="194"/>
      <c r="F207" s="213" t="s">
        <v>360</v>
      </c>
      <c r="G207" s="194"/>
      <c r="H207" s="300" t="s">
        <v>361</v>
      </c>
      <c r="I207" s="300"/>
      <c r="J207" s="300"/>
      <c r="K207" s="235"/>
    </row>
    <row r="208" spans="2:11" ht="15" customHeight="1" x14ac:dyDescent="0.3">
      <c r="B208" s="214"/>
      <c r="C208" s="194"/>
      <c r="D208" s="194"/>
      <c r="E208" s="194"/>
      <c r="F208" s="213" t="s">
        <v>358</v>
      </c>
      <c r="G208" s="194"/>
      <c r="H208" s="300" t="s">
        <v>524</v>
      </c>
      <c r="I208" s="300"/>
      <c r="J208" s="300"/>
      <c r="K208" s="235"/>
    </row>
    <row r="209" spans="2:11" ht="15" customHeight="1" x14ac:dyDescent="0.3">
      <c r="B209" s="252"/>
      <c r="C209" s="220"/>
      <c r="D209" s="220"/>
      <c r="E209" s="220"/>
      <c r="F209" s="213" t="s">
        <v>362</v>
      </c>
      <c r="G209" s="199"/>
      <c r="H209" s="297" t="s">
        <v>363</v>
      </c>
      <c r="I209" s="297"/>
      <c r="J209" s="297"/>
      <c r="K209" s="253"/>
    </row>
    <row r="210" spans="2:11" ht="15" customHeight="1" x14ac:dyDescent="0.3">
      <c r="B210" s="252"/>
      <c r="C210" s="220"/>
      <c r="D210" s="220"/>
      <c r="E210" s="220"/>
      <c r="F210" s="213" t="s">
        <v>364</v>
      </c>
      <c r="G210" s="199"/>
      <c r="H210" s="297" t="s">
        <v>525</v>
      </c>
      <c r="I210" s="297"/>
      <c r="J210" s="297"/>
      <c r="K210" s="253"/>
    </row>
    <row r="211" spans="2:11" ht="15" customHeight="1" x14ac:dyDescent="0.3">
      <c r="B211" s="252"/>
      <c r="C211" s="220"/>
      <c r="D211" s="220"/>
      <c r="E211" s="220"/>
      <c r="F211" s="254"/>
      <c r="G211" s="199"/>
      <c r="H211" s="255"/>
      <c r="I211" s="255"/>
      <c r="J211" s="255"/>
      <c r="K211" s="253"/>
    </row>
    <row r="212" spans="2:11" ht="15" customHeight="1" x14ac:dyDescent="0.3">
      <c r="B212" s="252"/>
      <c r="C212" s="194" t="s">
        <v>487</v>
      </c>
      <c r="D212" s="220"/>
      <c r="E212" s="220"/>
      <c r="F212" s="213">
        <v>1</v>
      </c>
      <c r="G212" s="199"/>
      <c r="H212" s="297" t="s">
        <v>526</v>
      </c>
      <c r="I212" s="297"/>
      <c r="J212" s="297"/>
      <c r="K212" s="253"/>
    </row>
    <row r="213" spans="2:11" ht="15" customHeight="1" x14ac:dyDescent="0.3">
      <c r="B213" s="252"/>
      <c r="C213" s="220"/>
      <c r="D213" s="220"/>
      <c r="E213" s="220"/>
      <c r="F213" s="213">
        <v>2</v>
      </c>
      <c r="G213" s="199"/>
      <c r="H213" s="297" t="s">
        <v>527</v>
      </c>
      <c r="I213" s="297"/>
      <c r="J213" s="297"/>
      <c r="K213" s="253"/>
    </row>
    <row r="214" spans="2:11" ht="15" customHeight="1" x14ac:dyDescent="0.3">
      <c r="B214" s="252"/>
      <c r="C214" s="220"/>
      <c r="D214" s="220"/>
      <c r="E214" s="220"/>
      <c r="F214" s="213">
        <v>3</v>
      </c>
      <c r="G214" s="199"/>
      <c r="H214" s="297" t="s">
        <v>528</v>
      </c>
      <c r="I214" s="297"/>
      <c r="J214" s="297"/>
      <c r="K214" s="253"/>
    </row>
    <row r="215" spans="2:11" ht="15" customHeight="1" x14ac:dyDescent="0.3">
      <c r="B215" s="252"/>
      <c r="C215" s="220"/>
      <c r="D215" s="220"/>
      <c r="E215" s="220"/>
      <c r="F215" s="213">
        <v>4</v>
      </c>
      <c r="G215" s="199"/>
      <c r="H215" s="297" t="s">
        <v>529</v>
      </c>
      <c r="I215" s="297"/>
      <c r="J215" s="297"/>
      <c r="K215" s="253"/>
    </row>
    <row r="216" spans="2:11" ht="12.75" customHeight="1" x14ac:dyDescent="0.3">
      <c r="B216" s="256"/>
      <c r="C216" s="257"/>
      <c r="D216" s="257"/>
      <c r="E216" s="257"/>
      <c r="F216" s="257"/>
      <c r="G216" s="257"/>
      <c r="H216" s="257"/>
      <c r="I216" s="257"/>
      <c r="J216" s="257"/>
      <c r="K216" s="258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KXN02 - Vybavení učebny, ...</vt:lpstr>
      <vt:lpstr>Pokyny pro vyplnění</vt:lpstr>
      <vt:lpstr>'KXN02 - Vybavení učebny, ...'!Názvy_tisku</vt:lpstr>
      <vt:lpstr>'Rekapitulace stavby'!Názvy_tisku</vt:lpstr>
      <vt:lpstr>'KXN02 - Vybavení učebny,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Mag\Slávek</dc:creator>
  <cp:lastModifiedBy>admin</cp:lastModifiedBy>
  <cp:lastPrinted>2017-02-11T11:26:29Z</cp:lastPrinted>
  <dcterms:created xsi:type="dcterms:W3CDTF">2017-02-11T11:23:48Z</dcterms:created>
  <dcterms:modified xsi:type="dcterms:W3CDTF">2017-04-05T09:10:22Z</dcterms:modified>
</cp:coreProperties>
</file>